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5"/>
  </bookViews>
  <sheets>
    <sheet name="2011" sheetId="1" r:id="rId1"/>
    <sheet name="2012" sheetId="2" r:id="rId2"/>
    <sheet name="2013" sheetId="3" r:id="rId3"/>
    <sheet name="2014" sheetId="4" r:id="rId4"/>
    <sheet name="2015" sheetId="5" r:id="rId5"/>
    <sheet name="2016" sheetId="6" r:id="rId6"/>
  </sheets>
  <definedNames/>
  <calcPr fullCalcOnLoad="1"/>
</workbook>
</file>

<file path=xl/comments1.xml><?xml version="1.0" encoding="utf-8"?>
<comments xmlns="http://schemas.openxmlformats.org/spreadsheetml/2006/main">
  <authors>
    <author/>
  </authors>
  <commentList>
    <comment ref="R1" authorId="0">
      <text>
        <r>
          <rPr>
            <sz val="9"/>
            <color indexed="8"/>
            <rFont val="Tahoma"/>
            <family val="2"/>
          </rPr>
          <t xml:space="preserve">rate of return in case of no more Distributions in this year
</t>
        </r>
      </text>
    </comment>
    <comment ref="R4" authorId="0">
      <text>
        <r>
          <rPr>
            <sz val="9"/>
            <color indexed="8"/>
            <rFont val="Tahoma"/>
            <family val="2"/>
          </rPr>
          <t>Ertrags-Rendite, wenn ab sofort keine weitere Ausschüttung in diesem Jahr dazukäme.</t>
        </r>
      </text>
    </comment>
    <comment ref="S4" authorId="0">
      <text>
        <r>
          <rPr>
            <sz val="9"/>
            <color indexed="8"/>
            <rFont val="Tahoma"/>
            <family val="2"/>
          </rPr>
          <t>Ertrags-Rendite, wenn die bisherige durchschnittliche Ausschüttung bis zum Ende des Jahres fortgesetzt würde.</t>
        </r>
      </text>
    </comment>
    <comment ref="A7" authorId="0">
      <text>
        <r>
          <rPr>
            <b/>
            <sz val="9"/>
            <color indexed="8"/>
            <rFont val="Tahoma"/>
            <family val="2"/>
          </rPr>
          <t>Aktien-ETF der Region Welt</t>
        </r>
      </text>
    </comment>
    <comment ref="A8" authorId="0">
      <text>
        <r>
          <rPr>
            <b/>
            <sz val="9"/>
            <color indexed="8"/>
            <rFont val="Tahoma"/>
            <family val="2"/>
          </rPr>
          <t xml:space="preserve">ETF mit Unternehmensanleihen in den USA, die unterhalb des Investmentstatus rangieren
</t>
        </r>
      </text>
    </comment>
    <comment ref="A9" authorId="0">
      <text>
        <r>
          <rPr>
            <b/>
            <sz val="9"/>
            <color indexed="8"/>
            <rFont val="Tahoma"/>
            <family val="2"/>
          </rPr>
          <t xml:space="preserve">Aktien ETF "mid und small cap"-Unternehmen der Region USA, Sektor Finanzdienstleistungen, REITS
</t>
        </r>
      </text>
    </comment>
    <comment ref="A10" authorId="0">
      <text>
        <r>
          <rPr>
            <b/>
            <sz val="9"/>
            <color indexed="8"/>
            <rFont val="Tahoma"/>
            <family val="2"/>
          </rPr>
          <t>Peritus High Yield ETF (HYLD),
ETF mit Unternehmensanleihen in den USA, die unterhalb des Investmentstatus rangieren
Peritus High Yield ETF, 
ETF mit Unternehmensanleihen in den USA und Kanada, die unterhalb des Investmentstatus rangieren.
(Hinweis: Zwar ETF, aber mit aktivem Management, daher relativ hohe jährlich Gebühren von &gt;1%)</t>
        </r>
      </text>
    </comment>
    <comment ref="A11" authorId="0">
      <text>
        <r>
          <rPr>
            <b/>
            <sz val="9"/>
            <color indexed="8"/>
            <rFont val="Tahoma"/>
            <family val="2"/>
          </rPr>
          <t xml:space="preserve">ETF mit Staatsanleihen aus Schwellenländern
</t>
        </r>
      </text>
    </comment>
    <comment ref="A13" authorId="0">
      <text>
        <r>
          <rPr>
            <b/>
            <sz val="9"/>
            <color indexed="8"/>
            <rFont val="Tahoma"/>
            <family val="2"/>
          </rPr>
          <t>Globaler Aktien-ETF</t>
        </r>
      </text>
    </comment>
    <comment ref="A14" authorId="0">
      <text>
        <r>
          <rPr>
            <b/>
            <sz val="9"/>
            <color indexed="8"/>
            <rFont val="Tahoma"/>
            <family val="2"/>
          </rPr>
          <t>Aktien-ETF der Region Asien-Pazifik</t>
        </r>
      </text>
    </comment>
    <comment ref="A15" authorId="0">
      <text>
        <r>
          <rPr>
            <b/>
            <sz val="9"/>
            <color indexed="8"/>
            <rFont val="Tahoma"/>
            <family val="2"/>
          </rPr>
          <t>ETF mit weltweit dividendenstarken Unternehmen, derzeitiger Schwerpunkt Europa, Australien, aber auch Schwellenländer</t>
        </r>
      </text>
    </comment>
    <comment ref="A16" authorId="0">
      <text>
        <r>
          <rPr>
            <b/>
            <sz val="9"/>
            <color indexed="8"/>
            <rFont val="Tahoma"/>
            <family val="2"/>
          </rPr>
          <t>Aktien-ETF der Region Deutschland</t>
        </r>
      </text>
    </comment>
    <comment ref="A17" authorId="0">
      <text>
        <r>
          <rPr>
            <b/>
            <sz val="9"/>
            <color indexed="8"/>
            <rFont val="Tahoma"/>
            <family val="2"/>
          </rPr>
          <t>Aktien-ETF der Region Europa</t>
        </r>
      </text>
    </comment>
    <comment ref="A18" authorId="0">
      <text>
        <r>
          <rPr>
            <b/>
            <sz val="9"/>
            <color indexed="8"/>
            <rFont val="Tahoma"/>
            <family val="2"/>
          </rPr>
          <t>Aktien-ETF der Region Eurozone</t>
        </r>
      </text>
    </comment>
    <comment ref="A19" authorId="0">
      <text>
        <r>
          <rPr>
            <b/>
            <sz val="9"/>
            <color indexed="8"/>
            <rFont val="Tahoma"/>
            <family val="2"/>
          </rPr>
          <t>Aktien-ETF der Region USA</t>
        </r>
      </text>
    </comment>
    <comment ref="A20" authorId="0">
      <text>
        <r>
          <rPr>
            <b/>
            <sz val="9"/>
            <color indexed="8"/>
            <rFont val="Tahoma"/>
            <family val="2"/>
          </rPr>
          <t>Aktien ETF der Region Eurozone, Sektor Telekommunikation</t>
        </r>
      </text>
    </comment>
    <comment ref="A21" authorId="0">
      <text>
        <r>
          <rPr>
            <b/>
            <sz val="9"/>
            <color indexed="8"/>
            <rFont val="Tahoma"/>
            <family val="2"/>
          </rPr>
          <t>Aktien ETF der Region Europa, Sektor Versorger</t>
        </r>
      </text>
    </comment>
    <comment ref="T21" authorId="0">
      <text>
        <r>
          <rPr>
            <sz val="9"/>
            <color indexed="8"/>
            <rFont val="Tahoma"/>
            <family val="2"/>
          </rPr>
          <t xml:space="preserve">Only 01.06. to 30.12.2012
</t>
        </r>
      </text>
    </comment>
    <comment ref="A22" authorId="0">
      <text>
        <r>
          <rPr>
            <b/>
            <sz val="9"/>
            <color indexed="8"/>
            <rFont val="Tahoma"/>
            <family val="2"/>
          </rPr>
          <t>ETF mit REITs (Immobilienaktien) aus der Region Asien</t>
        </r>
      </text>
    </comment>
    <comment ref="A23" authorId="0">
      <text>
        <r>
          <rPr>
            <b/>
            <sz val="9"/>
            <color indexed="8"/>
            <rFont val="Tahoma"/>
            <family val="2"/>
          </rPr>
          <t>ETF von einer Auswahl an "master limited partnership"-Unternehmen</t>
        </r>
      </text>
    </comment>
    <comment ref="A24" authorId="0">
      <text>
        <r>
          <rPr>
            <b/>
            <sz val="9"/>
            <color indexed="8"/>
            <rFont val="Tahoma"/>
            <family val="2"/>
          </rPr>
          <t>ETF mit Unternehmensanleihen in Europa</t>
        </r>
      </text>
    </comment>
    <comment ref="A25" authorId="0">
      <text>
        <r>
          <rPr>
            <b/>
            <sz val="9"/>
            <color indexed="8"/>
            <rFont val="Tahoma"/>
            <family val="2"/>
          </rPr>
          <t xml:space="preserve">ETF mit Unternehmensanleihen, Schwerpunkt USA </t>
        </r>
      </text>
    </comment>
    <comment ref="A27" authorId="0">
      <text>
        <r>
          <rPr>
            <b/>
            <sz val="9"/>
            <color indexed="8"/>
            <rFont val="Tahoma"/>
            <family val="2"/>
          </rPr>
          <t>ETF mit Unternehmensanleihen (vorwiegend) aus Europa, die unterhalb des Investmentstatus rangieren</t>
        </r>
      </text>
    </comment>
    <comment ref="A28" authorId="0">
      <text>
        <r>
          <rPr>
            <b/>
            <sz val="9"/>
            <color indexed="8"/>
            <rFont val="Tahoma"/>
            <family val="2"/>
          </rPr>
          <t>ETF mit Unternehmensanleihen (vorwiegend) aus Europa, die unterhalb des Investmentstatus rangieren</t>
        </r>
      </text>
    </comment>
    <comment ref="A29" authorId="0">
      <text>
        <r>
          <rPr>
            <b/>
            <sz val="9"/>
            <color indexed="8"/>
            <rFont val="Tahoma"/>
            <family val="2"/>
          </rPr>
          <t xml:space="preserve">Aktien-ETF mit Unternehmen aus weltweiten Schwellenländern
</t>
        </r>
      </text>
    </comment>
    <comment ref="A31" authorId="0">
      <text>
        <r>
          <rPr>
            <b/>
            <sz val="9"/>
            <color indexed="8"/>
            <rFont val="Tahoma"/>
            <family val="2"/>
          </rPr>
          <t>Globaler Aktien-ETF</t>
        </r>
      </text>
    </comment>
    <comment ref="A32" authorId="0">
      <text>
        <r>
          <rPr>
            <b/>
            <sz val="9"/>
            <color indexed="8"/>
            <rFont val="Tahoma"/>
            <family val="2"/>
          </rPr>
          <t>Aktien-ETF der Region Eurozone</t>
        </r>
      </text>
    </comment>
    <comment ref="A33" authorId="0">
      <text>
        <r>
          <rPr>
            <b/>
            <sz val="9"/>
            <color indexed="8"/>
            <rFont val="Tahoma"/>
            <family val="2"/>
          </rPr>
          <t xml:space="preserve">Der Klassiker unter den den aktiven global anlegenden Aktien-Fonds, kein ETF!
</t>
        </r>
      </text>
    </comment>
    <comment ref="A34" authorId="0">
      <text>
        <r>
          <rPr>
            <b/>
            <sz val="9"/>
            <color indexed="8"/>
            <rFont val="Tahoma"/>
            <family val="2"/>
          </rPr>
          <t>Aktien-ETF mit Dividendentiteln aus dem DAX</t>
        </r>
      </text>
    </comment>
  </commentList>
</comments>
</file>

<file path=xl/comments2.xml><?xml version="1.0" encoding="utf-8"?>
<comments xmlns="http://schemas.openxmlformats.org/spreadsheetml/2006/main">
  <authors>
    <author/>
  </authors>
  <commentList>
    <comment ref="S1" authorId="0">
      <text>
        <r>
          <rPr>
            <sz val="9"/>
            <color indexed="8"/>
            <rFont val="Tahoma"/>
            <family val="2"/>
          </rPr>
          <t xml:space="preserve">rate of return in case of no more Distributions in this year
</t>
        </r>
      </text>
    </comment>
    <comment ref="S4" authorId="0">
      <text>
        <r>
          <rPr>
            <sz val="9"/>
            <color indexed="8"/>
            <rFont val="Tahoma"/>
            <family val="2"/>
          </rPr>
          <t>Ertrags-Rendite, wenn ab sofort keine weitere Ausschüttung in diesem Jahr dazukäme.</t>
        </r>
      </text>
    </comment>
    <comment ref="T4" authorId="0">
      <text>
        <r>
          <rPr>
            <sz val="9"/>
            <color indexed="8"/>
            <rFont val="Tahoma"/>
            <family val="2"/>
          </rPr>
          <t>Ertrags-Rendite, wenn die bisherige durchschnittliche Ausschüttung bis zum Ende des Jahres fortgesetzt würde.</t>
        </r>
      </text>
    </comment>
    <comment ref="A7" authorId="0">
      <text>
        <r>
          <rPr>
            <b/>
            <sz val="9"/>
            <color indexed="8"/>
            <rFont val="Tahoma"/>
            <family val="2"/>
          </rPr>
          <t>Aktien-ETF der Region Welt
(Hinweis: Zwar ETF, aber mit aktivem Management, daher relativ hohe jährlich Gebühren von &gt;1%)</t>
        </r>
      </text>
    </comment>
    <comment ref="A8" authorId="0">
      <text>
        <r>
          <rPr>
            <b/>
            <sz val="9"/>
            <color indexed="8"/>
            <rFont val="Tahoma"/>
            <family val="2"/>
          </rPr>
          <t xml:space="preserve">ETF mit Unternehmensanleihen in den USA, die unterhalb des Investmentstatus rangieren
</t>
        </r>
      </text>
    </comment>
    <comment ref="A9" authorId="0">
      <text>
        <r>
          <rPr>
            <b/>
            <sz val="9"/>
            <color indexed="8"/>
            <rFont val="Tahoma"/>
            <family val="2"/>
          </rPr>
          <t xml:space="preserve">Aktien ETF "mid und small cap"-Unternehmen der Region USA, Sektor Finanzdienstleistungen, REITS
</t>
        </r>
      </text>
    </comment>
    <comment ref="A10" authorId="0">
      <text>
        <r>
          <rPr>
            <b/>
            <sz val="9"/>
            <color indexed="8"/>
            <rFont val="Tahoma"/>
            <family val="2"/>
          </rPr>
          <t>ETF der 50 Aktien mit höchstem Ertrag aus dem S&amp;P Enhanced Yield North American Preferred Stock Index</t>
        </r>
      </text>
    </comment>
    <comment ref="A11" authorId="0">
      <text>
        <r>
          <rPr>
            <b/>
            <sz val="9"/>
            <color indexed="8"/>
            <rFont val="Tahoma"/>
            <family val="2"/>
          </rPr>
          <t>Peritus High Yield ETF (HYLD),
ETF mit Unternehmensanleihen in den USA, die unterhalb des Investmentstatus rangieren
(Hinweis: Zwar ETF, aber mit aktivem Management, daher relativ hohe jährlich Gebühren von &gt;1%)</t>
        </r>
      </text>
    </comment>
    <comment ref="A12" authorId="0">
      <text>
        <r>
          <rPr>
            <b/>
            <sz val="9"/>
            <color indexed="8"/>
            <rFont val="Tahoma"/>
            <family val="2"/>
          </rPr>
          <t xml:space="preserve">Aktien ETF aus der Region USA, Sektor REITs
</t>
        </r>
      </text>
    </comment>
    <comment ref="A13" authorId="0">
      <text>
        <r>
          <rPr>
            <b/>
            <sz val="8"/>
            <color indexed="8"/>
            <rFont val="Tahoma"/>
            <family val="2"/>
          </rPr>
          <t>ETF mit den Anlageklassen globale Aktien mit Schwerpunkt Dividenden, globale Immobilien, Staatsanleihen aus aller Welt, globale Unternehmensanleihen und alternative Investments.</t>
        </r>
      </text>
    </comment>
    <comment ref="A14" authorId="0">
      <text>
        <r>
          <rPr>
            <b/>
            <sz val="8"/>
            <color indexed="8"/>
            <rFont val="Tahoma"/>
            <family val="2"/>
          </rPr>
          <t>ETF mit globalen Unternehmensanleihen (jedoch Schwerpunkt USA), die unterhalb des Investmentsrating gelistet sind.</t>
        </r>
      </text>
    </comment>
    <comment ref="A15" authorId="0">
      <text>
        <r>
          <rPr>
            <b/>
            <sz val="9"/>
            <color indexed="8"/>
            <rFont val="Tahoma"/>
            <family val="2"/>
          </rPr>
          <t xml:space="preserve">ETF mit Staatsanleihen aus Schwellenländern
</t>
        </r>
      </text>
    </comment>
    <comment ref="A17" authorId="0">
      <text>
        <r>
          <rPr>
            <b/>
            <sz val="9"/>
            <color indexed="8"/>
            <rFont val="Tahoma"/>
            <family val="2"/>
          </rPr>
          <t>Globaler Aktien-ETF</t>
        </r>
      </text>
    </comment>
    <comment ref="A18" authorId="0">
      <text>
        <r>
          <rPr>
            <b/>
            <sz val="9"/>
            <color indexed="8"/>
            <rFont val="Tahoma"/>
            <family val="2"/>
          </rPr>
          <t>Aktien-ETF der Region Asien-Pazifik</t>
        </r>
      </text>
    </comment>
    <comment ref="A19" authorId="0">
      <text>
        <r>
          <rPr>
            <b/>
            <sz val="9"/>
            <color indexed="8"/>
            <rFont val="Tahoma"/>
            <family val="2"/>
          </rPr>
          <t>ETF mit weltweit dividendenstarken Unternehmen, derzeitiger Schwerpunkt Europa, Australien, aber auch Schwellenländer</t>
        </r>
      </text>
    </comment>
    <comment ref="A20" authorId="0">
      <text>
        <r>
          <rPr>
            <b/>
            <sz val="9"/>
            <color indexed="8"/>
            <rFont val="Tahoma"/>
            <family val="2"/>
          </rPr>
          <t>Aktien-ETF der Region Deutschland</t>
        </r>
      </text>
    </comment>
    <comment ref="A21" authorId="0">
      <text>
        <r>
          <rPr>
            <b/>
            <sz val="9"/>
            <color indexed="8"/>
            <rFont val="Tahoma"/>
            <family val="2"/>
          </rPr>
          <t>Aktien-ETF der Region Europa</t>
        </r>
      </text>
    </comment>
    <comment ref="A22" authorId="0">
      <text>
        <r>
          <rPr>
            <b/>
            <sz val="9"/>
            <color indexed="8"/>
            <rFont val="Tahoma"/>
            <family val="2"/>
          </rPr>
          <t>Aktien-ETF der Region Eurozone</t>
        </r>
      </text>
    </comment>
    <comment ref="A23" authorId="0">
      <text>
        <r>
          <rPr>
            <b/>
            <sz val="9"/>
            <color indexed="8"/>
            <rFont val="Tahoma"/>
            <family val="2"/>
          </rPr>
          <t xml:space="preserve">Aktien-ETF der Region Eurozone
</t>
        </r>
      </text>
    </comment>
    <comment ref="A24" authorId="0">
      <text>
        <r>
          <rPr>
            <b/>
            <sz val="9"/>
            <color indexed="8"/>
            <rFont val="Tahoma"/>
            <family val="2"/>
          </rPr>
          <t xml:space="preserve">Aktien-ETF der Region Europa
</t>
        </r>
      </text>
    </comment>
    <comment ref="A25" authorId="0">
      <text>
        <r>
          <rPr>
            <b/>
            <sz val="9"/>
            <color indexed="8"/>
            <rFont val="Tahoma"/>
            <family val="2"/>
          </rPr>
          <t>Aktien-ETF der Region USA</t>
        </r>
      </text>
    </comment>
    <comment ref="A26" authorId="0">
      <text>
        <r>
          <rPr>
            <b/>
            <sz val="9"/>
            <color indexed="8"/>
            <rFont val="Tahoma"/>
            <family val="2"/>
          </rPr>
          <t>Aktien ETF der Region Eurozone, Sektor Telekommunikation</t>
        </r>
      </text>
    </comment>
    <comment ref="A27" authorId="0">
      <text>
        <r>
          <rPr>
            <b/>
            <sz val="9"/>
            <color indexed="8"/>
            <rFont val="Tahoma"/>
            <family val="2"/>
          </rPr>
          <t>Aktien ETF der Region Europa, Sektor Versorger</t>
        </r>
      </text>
    </comment>
    <comment ref="A28" authorId="0">
      <text>
        <r>
          <rPr>
            <b/>
            <sz val="9"/>
            <color indexed="8"/>
            <rFont val="Tahoma"/>
            <family val="2"/>
          </rPr>
          <t>ETF mit REITs (Immobilienaktien) aus der Region Asien</t>
        </r>
      </text>
    </comment>
    <comment ref="A29" authorId="0">
      <text>
        <r>
          <rPr>
            <b/>
            <sz val="9"/>
            <color indexed="8"/>
            <rFont val="Tahoma"/>
            <family val="2"/>
          </rPr>
          <t>ETF von einer Auswahl an "master limited partnership"-Unternehmen</t>
        </r>
      </text>
    </comment>
    <comment ref="A30" authorId="0">
      <text>
        <r>
          <rPr>
            <b/>
            <sz val="9"/>
            <color indexed="8"/>
            <rFont val="Tahoma"/>
            <family val="2"/>
          </rPr>
          <t>ETF mit Unternehmensanleihen in Europa</t>
        </r>
      </text>
    </comment>
    <comment ref="A31" authorId="0">
      <text>
        <r>
          <rPr>
            <b/>
            <sz val="9"/>
            <color indexed="8"/>
            <rFont val="Tahoma"/>
            <family val="2"/>
          </rPr>
          <t xml:space="preserve">Aktien-ETF mit Unternehmen aus weltweiten Schwellenländern
</t>
        </r>
      </text>
    </comment>
    <comment ref="A32" authorId="0">
      <text>
        <r>
          <rPr>
            <b/>
            <sz val="9"/>
            <color indexed="8"/>
            <rFont val="Tahoma"/>
            <family val="2"/>
          </rPr>
          <t>Globaler Aktien-ETF</t>
        </r>
      </text>
    </comment>
    <comment ref="A33" authorId="0">
      <text>
        <r>
          <rPr>
            <b/>
            <sz val="9"/>
            <color indexed="8"/>
            <rFont val="Tahoma"/>
            <family val="2"/>
          </rPr>
          <t>Aktien ETF aus der Region USA, Sektor REITs</t>
        </r>
      </text>
    </comment>
    <comment ref="A34" authorId="0">
      <text>
        <r>
          <rPr>
            <b/>
            <sz val="9"/>
            <color indexed="8"/>
            <rFont val="Tahoma"/>
            <family val="2"/>
          </rPr>
          <t>Aktien ETF aus der Region USA, Sektor REITs</t>
        </r>
      </text>
    </comment>
    <comment ref="A36" authorId="0">
      <text>
        <r>
          <rPr>
            <b/>
            <sz val="9"/>
            <color indexed="8"/>
            <rFont val="Tahoma"/>
            <family val="2"/>
          </rPr>
          <t xml:space="preserve">ETF mit Unternehmensanleihen, Schwerpunkt USA </t>
        </r>
      </text>
    </comment>
    <comment ref="A38" authorId="0">
      <text>
        <r>
          <rPr>
            <b/>
            <sz val="9"/>
            <color indexed="8"/>
            <rFont val="Tahoma"/>
            <family val="2"/>
          </rPr>
          <t>ETF mit Unternehmensanleihen (vorwiegend) aus Europa, die unterhalb des Investmentstatus rangieren</t>
        </r>
      </text>
    </comment>
    <comment ref="A39" authorId="0">
      <text>
        <r>
          <rPr>
            <b/>
            <sz val="9"/>
            <color indexed="8"/>
            <rFont val="Tahoma"/>
            <family val="2"/>
          </rPr>
          <t>ETF mit Unternehmensanleihen, hauptsächlich USA, die unterhalb des Investmentstatus rangieren</t>
        </r>
      </text>
    </comment>
    <comment ref="A40" authorId="0">
      <text>
        <r>
          <rPr>
            <b/>
            <sz val="9"/>
            <color indexed="8"/>
            <rFont val="Tahoma"/>
            <family val="2"/>
          </rPr>
          <t>ETF mit Unternehmensanleihen (vorwiegend) aus Europa, die unterhalb des Investmentstatus rangieren</t>
        </r>
      </text>
    </comment>
    <comment ref="A41" authorId="0">
      <text>
        <r>
          <rPr>
            <b/>
            <sz val="9"/>
            <color indexed="8"/>
            <rFont val="Tahoma"/>
            <family val="2"/>
          </rPr>
          <t>ETF auf Staatsanleihen von Schwellenländern, in deren jeweiliger Währung</t>
        </r>
      </text>
    </comment>
    <comment ref="A42" authorId="0">
      <text>
        <r>
          <rPr>
            <b/>
            <sz val="9"/>
            <color indexed="8"/>
            <rFont val="Tahoma"/>
            <family val="2"/>
          </rPr>
          <t xml:space="preserve">ETF mit Unternehmensanleihen, Schwerpunkt Schwellenländer </t>
        </r>
      </text>
    </comment>
    <comment ref="A43" authorId="0">
      <text>
        <r>
          <rPr>
            <b/>
            <sz val="9"/>
            <color indexed="8"/>
            <rFont val="Tahoma"/>
            <family val="2"/>
          </rPr>
          <t xml:space="preserve">Aktien-ETF mit Unternehmen aus weltweiten Schwellenländern
</t>
        </r>
      </text>
    </comment>
    <comment ref="A45" authorId="0">
      <text>
        <r>
          <rPr>
            <b/>
            <sz val="9"/>
            <color indexed="8"/>
            <rFont val="Tahoma"/>
            <family val="2"/>
          </rPr>
          <t>Globaler Aktien-ETF</t>
        </r>
      </text>
    </comment>
    <comment ref="A46" authorId="0">
      <text>
        <r>
          <rPr>
            <b/>
            <sz val="9"/>
            <color indexed="8"/>
            <rFont val="Tahoma"/>
            <family val="2"/>
          </rPr>
          <t>Aktien-ETF der Region Eurozone</t>
        </r>
      </text>
    </comment>
    <comment ref="A48" authorId="0">
      <text>
        <r>
          <rPr>
            <b/>
            <sz val="9"/>
            <color indexed="8"/>
            <rFont val="Tahoma"/>
            <family val="2"/>
          </rPr>
          <t xml:space="preserve">Der Klassiker unter den den aktiven global anlegenden Aktien-Fonds, kein ETF!
</t>
        </r>
      </text>
    </comment>
    <comment ref="A49" authorId="0">
      <text>
        <r>
          <rPr>
            <b/>
            <sz val="9"/>
            <color indexed="8"/>
            <rFont val="Tahoma"/>
            <family val="2"/>
          </rPr>
          <t>Aktien-ETF mit Dividendentiteln aus dem DAX</t>
        </r>
      </text>
    </comment>
  </commentList>
</comments>
</file>

<file path=xl/comments3.xml><?xml version="1.0" encoding="utf-8"?>
<comments xmlns="http://schemas.openxmlformats.org/spreadsheetml/2006/main">
  <authors>
    <author/>
  </authors>
  <commentList>
    <comment ref="S1" authorId="0">
      <text>
        <r>
          <rPr>
            <sz val="9"/>
            <color indexed="8"/>
            <rFont val="Tahoma"/>
            <family val="2"/>
          </rPr>
          <t xml:space="preserve">rate of return in case of no more Distributions in this year
</t>
        </r>
      </text>
    </comment>
    <comment ref="Q4" authorId="0">
      <text>
        <r>
          <rPr>
            <b/>
            <sz val="9"/>
            <color indexed="8"/>
            <rFont val="Tahoma"/>
            <family val="2"/>
          </rPr>
          <t>Große grüne Zahlen bedeuten das dritte Jahr in Folge mit ansteigendem Ausschüttungsertrag</t>
        </r>
      </text>
    </comment>
    <comment ref="S4" authorId="0">
      <text>
        <r>
          <rPr>
            <sz val="9"/>
            <color indexed="8"/>
            <rFont val="Tahoma"/>
            <family val="2"/>
          </rPr>
          <t>Ertrags-Rendite, wenn ab sofort keine weitere Ausschüttung in diesem Jahr dazukäme.</t>
        </r>
      </text>
    </comment>
    <comment ref="T4" authorId="0">
      <text>
        <r>
          <rPr>
            <sz val="9"/>
            <color indexed="8"/>
            <rFont val="Tahoma"/>
            <family val="2"/>
          </rPr>
          <t>Ertrags-Rendite, wenn die bisherige durchschnittliche Ausschüttung bis zum Ende des Jahres fortgesetzt würde.</t>
        </r>
      </text>
    </comment>
    <comment ref="A7" authorId="0">
      <text>
        <r>
          <rPr>
            <b/>
            <sz val="9"/>
            <color indexed="8"/>
            <rFont val="Tahoma"/>
            <family val="2"/>
          </rPr>
          <t>Aktien-ETF der Region Welt
(Hinweis: Zwar ETF, aber mit aktivem Management, daher relativ hohe jährlich Gebühren von &gt;1%)</t>
        </r>
      </text>
    </comment>
    <comment ref="A8" authorId="0">
      <text>
        <r>
          <rPr>
            <b/>
            <sz val="9"/>
            <color indexed="8"/>
            <rFont val="Tahoma"/>
            <family val="2"/>
          </rPr>
          <t xml:space="preserve">ETF mit Unternehmensanleihen in den USA, die unterhalb des Investmentstatus rangieren
</t>
        </r>
      </text>
    </comment>
    <comment ref="A9" authorId="0">
      <text>
        <r>
          <rPr>
            <b/>
            <sz val="9"/>
            <color indexed="8"/>
            <rFont val="Tahoma"/>
            <family val="2"/>
          </rPr>
          <t xml:space="preserve">Aktien ETF "mid und small cap"-Unternehmen der Region USA, Sektor Finanzdienstleistungen, REITS
</t>
        </r>
      </text>
    </comment>
    <comment ref="A10" authorId="0">
      <text>
        <r>
          <rPr>
            <b/>
            <sz val="9"/>
            <color indexed="8"/>
            <rFont val="Tahoma"/>
            <family val="2"/>
          </rPr>
          <t>ETF der 50 Anleihen von Vorzugsaktien mit dem höchstem Ertrag aus dem S&amp;P Enhanced Yield North American Preferred Stock Index</t>
        </r>
      </text>
    </comment>
    <comment ref="A11" authorId="0">
      <text>
        <r>
          <rPr>
            <b/>
            <sz val="9"/>
            <color indexed="8"/>
            <rFont val="Tahoma"/>
            <family val="2"/>
          </rPr>
          <t>Peritus High Yield ETF (HYLD),
ETF mit Unternehmensanleihen in den USA, die unterhalb des Investmentstatus rangieren
(Hinweis: Zwar ETF, aber mit aktivem Management, daher relativ hohe jährlich Gebühren von &gt;1%)</t>
        </r>
      </text>
    </comment>
    <comment ref="A12" authorId="0">
      <text>
        <r>
          <rPr>
            <b/>
            <sz val="9"/>
            <color indexed="8"/>
            <rFont val="Tahoma"/>
            <family val="2"/>
          </rPr>
          <t xml:space="preserve">Aktien ETF aus der Region USA, Sektor REITs
</t>
        </r>
      </text>
    </comment>
    <comment ref="A13" authorId="0">
      <text>
        <r>
          <rPr>
            <b/>
            <sz val="8"/>
            <color indexed="8"/>
            <rFont val="Tahoma"/>
            <family val="2"/>
          </rPr>
          <t>ETF mit den Anlageklassen globale Aktien mit Schwerpunkt Dividenden, globale Immobilien, Staatsanleihen aus aller Welt, globale Unternehmensanleihen und alternative Investments.</t>
        </r>
      </text>
    </comment>
    <comment ref="A14" authorId="0">
      <text>
        <r>
          <rPr>
            <b/>
            <sz val="9"/>
            <color indexed="8"/>
            <rFont val="Tahoma"/>
            <family val="2"/>
          </rPr>
          <t>ETF mit den Anlageklassen Aktien, Anleihen, REITs und alternative Investments mit einer regelmäßigen Ausschüttung</t>
        </r>
      </text>
    </comment>
    <comment ref="A15" authorId="0">
      <text>
        <r>
          <rPr>
            <b/>
            <sz val="8"/>
            <color indexed="8"/>
            <rFont val="Tahoma"/>
            <family val="2"/>
          </rPr>
          <t>ETF mit globalen Unternehmensanleihen (jedoch Schwerpunkt USA), die unterhalb des Investmentsrating gelistet sind.</t>
        </r>
      </text>
    </comment>
    <comment ref="A16" authorId="0">
      <text>
        <r>
          <rPr>
            <b/>
            <sz val="8"/>
            <color indexed="8"/>
            <rFont val="Tahoma"/>
            <family val="2"/>
          </rPr>
          <t>ETF mit globalen Unternehmensanleihen (jedoch Schwerpunkt USA), die unterhalb des Investmentsrating gelistet sind.</t>
        </r>
      </text>
    </comment>
    <comment ref="A17" authorId="0">
      <text>
        <r>
          <rPr>
            <b/>
            <sz val="8"/>
            <color indexed="8"/>
            <rFont val="Tahoma"/>
            <family val="2"/>
          </rPr>
          <t>ETF mit Staatsanleihen und Unternehmensanleihen aus den Emerging Markets.</t>
        </r>
      </text>
    </comment>
    <comment ref="A18" authorId="0">
      <text>
        <r>
          <rPr>
            <b/>
            <sz val="8"/>
            <color indexed="8"/>
            <rFont val="Tahoma"/>
            <family val="2"/>
          </rPr>
          <t>ETF mit Aktien aus dem S&amp;P 500, die eine hohe Dividendenrendite erwarten lassen.</t>
        </r>
      </text>
    </comment>
    <comment ref="A19" authorId="0">
      <text>
        <r>
          <rPr>
            <b/>
            <sz val="9"/>
            <color indexed="8"/>
            <rFont val="Tahoma"/>
            <family val="2"/>
          </rPr>
          <t>Aktien-ETF der Region USA</t>
        </r>
      </text>
    </comment>
    <comment ref="A20" authorId="0">
      <text>
        <r>
          <rPr>
            <b/>
            <sz val="8"/>
            <color indexed="8"/>
            <rFont val="Tahoma"/>
            <family val="2"/>
          </rPr>
          <t>ETF mit den Anlageklassen globale Aktien mit Schwerpunkt Dividenden, REITs, MLPs, Preferred Securities und High Yield Unternehmensanleihen.</t>
        </r>
      </text>
    </comment>
    <comment ref="A21" authorId="0">
      <text>
        <r>
          <rPr>
            <b/>
            <sz val="9"/>
            <color indexed="8"/>
            <rFont val="Tahoma"/>
            <family val="2"/>
          </rPr>
          <t xml:space="preserve">ETF mit Staatsanleihen aus Schwellenländern
</t>
        </r>
      </text>
    </comment>
    <comment ref="A23" authorId="0">
      <text>
        <r>
          <rPr>
            <b/>
            <sz val="9"/>
            <color indexed="8"/>
            <rFont val="Tahoma"/>
            <family val="2"/>
          </rPr>
          <t>Globaler Aktien-ETF</t>
        </r>
      </text>
    </comment>
    <comment ref="A24" authorId="0">
      <text>
        <r>
          <rPr>
            <b/>
            <sz val="9"/>
            <color indexed="8"/>
            <rFont val="Tahoma"/>
            <family val="2"/>
          </rPr>
          <t>Aktien-ETF der Region Asien-Pazifik</t>
        </r>
      </text>
    </comment>
    <comment ref="A25" authorId="0">
      <text>
        <r>
          <rPr>
            <b/>
            <sz val="9"/>
            <color indexed="8"/>
            <rFont val="Tahoma"/>
            <family val="2"/>
          </rPr>
          <t>ETF mit weltweit dividendenstarken Unternehmen, derzeitiger Schwerpunkt Europa, Australien, aber auch Schwellenländer</t>
        </r>
      </text>
    </comment>
    <comment ref="A26" authorId="0">
      <text>
        <r>
          <rPr>
            <b/>
            <sz val="9"/>
            <color indexed="8"/>
            <rFont val="Tahoma"/>
            <family val="2"/>
          </rPr>
          <t>Aktien-ETF der Region Deutschland</t>
        </r>
      </text>
    </comment>
    <comment ref="A27" authorId="0">
      <text>
        <r>
          <rPr>
            <b/>
            <sz val="9"/>
            <color indexed="8"/>
            <rFont val="Tahoma"/>
            <family val="2"/>
          </rPr>
          <t>Aktien-ETF der Region Europa</t>
        </r>
      </text>
    </comment>
    <comment ref="A28" authorId="0">
      <text>
        <r>
          <rPr>
            <b/>
            <sz val="9"/>
            <color indexed="8"/>
            <rFont val="Tahoma"/>
            <family val="2"/>
          </rPr>
          <t>Aktien-ETF der Region Eurozone</t>
        </r>
      </text>
    </comment>
    <comment ref="A29" authorId="0">
      <text>
        <r>
          <rPr>
            <b/>
            <sz val="9"/>
            <color indexed="8"/>
            <rFont val="Tahoma"/>
            <family val="2"/>
          </rPr>
          <t>Aktien-ETF der Region Eurozone</t>
        </r>
      </text>
    </comment>
    <comment ref="A30" authorId="0">
      <text>
        <r>
          <rPr>
            <b/>
            <sz val="9"/>
            <color indexed="8"/>
            <rFont val="Tahoma"/>
            <family val="2"/>
          </rPr>
          <t xml:space="preserve">Aktien-ETF der Region Eurozone
</t>
        </r>
      </text>
    </comment>
    <comment ref="A31" authorId="0">
      <text>
        <r>
          <rPr>
            <b/>
            <sz val="9"/>
            <color indexed="8"/>
            <rFont val="Tahoma"/>
            <family val="2"/>
          </rPr>
          <t xml:space="preserve">Aktien-ETF der Region Europa
</t>
        </r>
      </text>
    </comment>
    <comment ref="A32" authorId="0">
      <text>
        <r>
          <rPr>
            <b/>
            <sz val="9"/>
            <color indexed="8"/>
            <rFont val="Tahoma"/>
            <family val="2"/>
          </rPr>
          <t>Aktien-ETF der Region USA</t>
        </r>
      </text>
    </comment>
    <comment ref="A33" authorId="0">
      <text>
        <r>
          <rPr>
            <b/>
            <sz val="9"/>
            <color indexed="8"/>
            <rFont val="Tahoma"/>
            <family val="2"/>
          </rPr>
          <t>Aktien ETF der Region Eurozone, Sektor Telekommunikation</t>
        </r>
      </text>
    </comment>
    <comment ref="A34" authorId="0">
      <text>
        <r>
          <rPr>
            <b/>
            <sz val="9"/>
            <color indexed="8"/>
            <rFont val="Tahoma"/>
            <family val="2"/>
          </rPr>
          <t>Aktien ETF der Region Europa, Sektor Versorger</t>
        </r>
      </text>
    </comment>
    <comment ref="A35" authorId="0">
      <text>
        <r>
          <rPr>
            <b/>
            <sz val="9"/>
            <color indexed="8"/>
            <rFont val="Tahoma"/>
            <family val="2"/>
          </rPr>
          <t>ETF mit REITs (Immobilienaktien) aus der Region Asien</t>
        </r>
      </text>
    </comment>
    <comment ref="A36" authorId="0">
      <text>
        <r>
          <rPr>
            <b/>
            <sz val="9"/>
            <color indexed="8"/>
            <rFont val="Tahoma"/>
            <family val="2"/>
          </rPr>
          <t>ETF von einer Auswahl an "master limited partnership"-Unternehmen</t>
        </r>
      </text>
    </comment>
    <comment ref="A37" authorId="0">
      <text>
        <r>
          <rPr>
            <b/>
            <sz val="9"/>
            <color indexed="8"/>
            <rFont val="Tahoma"/>
            <family val="2"/>
          </rPr>
          <t>ETF mit Unternehmensanleihen in Europa</t>
        </r>
      </text>
    </comment>
    <comment ref="A38" authorId="0">
      <text>
        <r>
          <rPr>
            <b/>
            <sz val="9"/>
            <color indexed="8"/>
            <rFont val="Tahoma"/>
            <family val="2"/>
          </rPr>
          <t xml:space="preserve">Aktien-ETF mit Unternehmen aus weltweiten Schwellenländern
</t>
        </r>
      </text>
    </comment>
    <comment ref="A39" authorId="0">
      <text>
        <r>
          <rPr>
            <b/>
            <sz val="9"/>
            <color indexed="8"/>
            <rFont val="Tahoma"/>
            <family val="2"/>
          </rPr>
          <t>Globaler Aktien-ETF</t>
        </r>
      </text>
    </comment>
    <comment ref="A40" authorId="0">
      <text>
        <r>
          <rPr>
            <b/>
            <sz val="9"/>
            <color indexed="8"/>
            <rFont val="Tahoma"/>
            <family val="2"/>
          </rPr>
          <t>Aktien ETF aus der Region USA, Sektor REITs</t>
        </r>
      </text>
    </comment>
    <comment ref="A41" authorId="0">
      <text>
        <r>
          <rPr>
            <b/>
            <sz val="9"/>
            <color indexed="8"/>
            <rFont val="Tahoma"/>
            <family val="2"/>
          </rPr>
          <t>Aktien ETF aus der Region USA, Sektor REITs</t>
        </r>
      </text>
    </comment>
    <comment ref="A42" authorId="0">
      <text>
        <r>
          <rPr>
            <b/>
            <sz val="9"/>
            <color indexed="8"/>
            <rFont val="Tahoma"/>
            <family val="2"/>
          </rPr>
          <t xml:space="preserve">Aktien-ETF der weltweiten Dividenden-Aristokraten
</t>
        </r>
      </text>
    </comment>
    <comment ref="A43" authorId="0">
      <text>
        <r>
          <rPr>
            <b/>
            <sz val="9"/>
            <color indexed="8"/>
            <rFont val="Tahoma"/>
            <family val="2"/>
          </rPr>
          <t xml:space="preserve">Aktien-ETF der Dividenden-Aristokraten aus den USA
</t>
        </r>
      </text>
    </comment>
    <comment ref="A44" authorId="0">
      <text>
        <r>
          <rPr>
            <b/>
            <sz val="9"/>
            <color indexed="8"/>
            <rFont val="Tahoma"/>
            <family val="2"/>
          </rPr>
          <t>ETF mit 40 bis 70 Private Equity Unternehmen</t>
        </r>
      </text>
    </comment>
    <comment ref="A45" authorId="0">
      <text>
        <r>
          <rPr>
            <b/>
            <sz val="9"/>
            <color indexed="8"/>
            <rFont val="Tahoma"/>
            <family val="2"/>
          </rPr>
          <t xml:space="preserve">Globaler Aktien-ETF
</t>
        </r>
      </text>
    </comment>
    <comment ref="A46" authorId="0">
      <text>
        <r>
          <rPr>
            <b/>
            <sz val="9"/>
            <color indexed="8"/>
            <rFont val="Tahoma"/>
            <family val="2"/>
          </rPr>
          <t xml:space="preserve">ETF mit Unternehmensanleihen, Schwerpunkt USA </t>
        </r>
      </text>
    </comment>
    <comment ref="A48" authorId="0">
      <text>
        <r>
          <rPr>
            <b/>
            <sz val="9"/>
            <color indexed="8"/>
            <rFont val="Tahoma"/>
            <family val="2"/>
          </rPr>
          <t>ETF mit Unternehmensanleihen (vorwiegend) aus Europa, die unterhalb des Investmentstatus rangieren</t>
        </r>
      </text>
    </comment>
    <comment ref="A49" authorId="0">
      <text>
        <r>
          <rPr>
            <b/>
            <sz val="9"/>
            <color indexed="8"/>
            <rFont val="Tahoma"/>
            <family val="2"/>
          </rPr>
          <t>ETF mit Unternehmensanleihen, hauptsächlich USA, die unterhalb des Investmentstatus rangieren</t>
        </r>
      </text>
    </comment>
    <comment ref="A50" authorId="0">
      <text>
        <r>
          <rPr>
            <b/>
            <sz val="9"/>
            <color indexed="8"/>
            <rFont val="Tahoma"/>
            <family val="2"/>
          </rPr>
          <t>ETF mit Unternehmensanleihen (vorwiegend) aus Europa, die unterhalb des Investmentstatus rangieren</t>
        </r>
      </text>
    </comment>
    <comment ref="A51" authorId="0">
      <text>
        <r>
          <rPr>
            <b/>
            <sz val="9"/>
            <color indexed="8"/>
            <rFont val="Tahoma"/>
            <family val="2"/>
          </rPr>
          <t>ETF auf Staatsanleihen von Schwellenländern, in deren jeweiliger Währung</t>
        </r>
      </text>
    </comment>
    <comment ref="A52" authorId="0">
      <text>
        <r>
          <rPr>
            <b/>
            <sz val="9"/>
            <color indexed="8"/>
            <rFont val="Tahoma"/>
            <family val="2"/>
          </rPr>
          <t xml:space="preserve">ETF mit Unternehmensanleihen, Schwerpunkt Schwellenländer </t>
        </r>
      </text>
    </comment>
    <comment ref="A54" authorId="0">
      <text>
        <r>
          <rPr>
            <b/>
            <sz val="9"/>
            <color indexed="8"/>
            <rFont val="Tahoma"/>
            <family val="2"/>
          </rPr>
          <t>ETF mit globalen Unternehmensanleihen mit Investment Grade</t>
        </r>
      </text>
    </comment>
    <comment ref="A55" authorId="0">
      <text>
        <r>
          <rPr>
            <b/>
            <sz val="9"/>
            <color indexed="8"/>
            <rFont val="Tahoma"/>
            <family val="2"/>
          </rPr>
          <t>ETF mit Unternehmensanleihen aus aller Welt, die unterhalb des Investmentstatus rangieren</t>
        </r>
      </text>
    </comment>
    <comment ref="A56" authorId="0">
      <text>
        <r>
          <rPr>
            <b/>
            <sz val="9"/>
            <color indexed="8"/>
            <rFont val="Tahoma"/>
            <family val="2"/>
          </rPr>
          <t>Aktien-ETF der Dividenden-Aristokraten aus Asien</t>
        </r>
      </text>
    </comment>
    <comment ref="A57" authorId="0">
      <text>
        <r>
          <rPr>
            <b/>
            <sz val="9"/>
            <color indexed="8"/>
            <rFont val="Tahoma"/>
            <family val="2"/>
          </rPr>
          <t xml:space="preserve">Aktien-ETF der Dividenden-Aristokraten aus der Eurozone
</t>
        </r>
      </text>
    </comment>
    <comment ref="A58" authorId="0">
      <text>
        <r>
          <rPr>
            <b/>
            <sz val="9"/>
            <color indexed="8"/>
            <rFont val="Tahoma"/>
            <family val="2"/>
          </rPr>
          <t xml:space="preserve">Aktien-ETF mit Unternehmen aus weltweiten Schwellenländern
</t>
        </r>
      </text>
    </comment>
    <comment ref="A60" authorId="0">
      <text>
        <r>
          <rPr>
            <b/>
            <sz val="9"/>
            <color indexed="8"/>
            <rFont val="Tahoma"/>
            <family val="2"/>
          </rPr>
          <t>Globaler Aktien-ETF</t>
        </r>
      </text>
    </comment>
    <comment ref="A61" authorId="0">
      <text>
        <r>
          <rPr>
            <b/>
            <sz val="9"/>
            <color indexed="8"/>
            <rFont val="Tahoma"/>
            <family val="2"/>
          </rPr>
          <t xml:space="preserve">Alternative zum DWS Top Dividende, ein aktiv global anlegenden Aktien-Fonds, kein ETF!
</t>
        </r>
      </text>
    </comment>
    <comment ref="A62" authorId="0">
      <text>
        <r>
          <rPr>
            <b/>
            <sz val="9"/>
            <color indexed="8"/>
            <rFont val="Tahoma"/>
            <family val="2"/>
          </rPr>
          <t>Der Klassiker unter den aktiven global anlegenden Aktien-Fonds, kein ETF!</t>
        </r>
      </text>
    </comment>
    <comment ref="A63" authorId="0">
      <text>
        <r>
          <rPr>
            <b/>
            <sz val="9"/>
            <color indexed="8"/>
            <rFont val="Tahoma"/>
            <family val="2"/>
          </rPr>
          <t>Aktien-ETF mit Dividendentiteln aus dem DAX</t>
        </r>
      </text>
    </comment>
  </commentList>
</comments>
</file>

<file path=xl/comments4.xml><?xml version="1.0" encoding="utf-8"?>
<comments xmlns="http://schemas.openxmlformats.org/spreadsheetml/2006/main">
  <authors>
    <author/>
    <author>Lars Hattwig</author>
  </authors>
  <commentList>
    <comment ref="S1" authorId="0">
      <text>
        <r>
          <rPr>
            <sz val="9"/>
            <color indexed="8"/>
            <rFont val="Tahoma"/>
            <family val="2"/>
          </rPr>
          <t xml:space="preserve">rate of return in case of no more Distributions in this year
</t>
        </r>
      </text>
    </comment>
    <comment ref="Q4" authorId="0">
      <text>
        <r>
          <rPr>
            <sz val="9"/>
            <color indexed="8"/>
            <rFont val="Tahoma"/>
            <family val="2"/>
          </rPr>
          <t xml:space="preserve">
</t>
        </r>
        <r>
          <rPr>
            <b/>
            <sz val="9"/>
            <color indexed="8"/>
            <rFont val="Tahoma"/>
            <family val="2"/>
          </rPr>
          <t>Fettgedruckte Zahlen bedeuten das vierte Jahr in Folge mit ansteigendem Ausschüttungsertrag</t>
        </r>
      </text>
    </comment>
    <comment ref="S4" authorId="0">
      <text>
        <r>
          <rPr>
            <sz val="9"/>
            <color indexed="8"/>
            <rFont val="Tahoma"/>
            <family val="2"/>
          </rPr>
          <t>Ertrags-Rendite, wenn ab sofort keine weitere Ausschüttung in diesem Jahr dazukäme.</t>
        </r>
      </text>
    </comment>
    <comment ref="T4" authorId="0">
      <text>
        <r>
          <rPr>
            <sz val="9"/>
            <color indexed="8"/>
            <rFont val="Tahoma"/>
            <family val="2"/>
          </rPr>
          <t xml:space="preserve">Ertrags-Rendite, wenn die bisherige durchschnittliche Ausschüttung bis zum Ende des Jahres fortgesetzt würde.
</t>
        </r>
        <r>
          <rPr>
            <b/>
            <sz val="9"/>
            <color indexed="8"/>
            <rFont val="Tahoma"/>
            <family val="2"/>
          </rPr>
          <t>Hinweis</t>
        </r>
        <r>
          <rPr>
            <sz val="9"/>
            <color indexed="8"/>
            <rFont val="Tahoma"/>
            <family val="2"/>
          </rPr>
          <t>: Bei hohen Ausschüttungen am Anfang eines Jahres können ziemlich hohe Werte auftreten. Diese sind in Relation zur Spalte S zu sehen.</t>
        </r>
      </text>
    </comment>
    <comment ref="A7" authorId="0">
      <text>
        <r>
          <rPr>
            <b/>
            <sz val="9"/>
            <color indexed="8"/>
            <rFont val="Tahoma"/>
            <family val="2"/>
          </rPr>
          <t>Aktien-ETF der Region Welt
(Hinweis: Zwar ETF, aber mit aktivem Management, daher relativ hohe jährlich Gebühren von &gt;1%)</t>
        </r>
      </text>
    </comment>
    <comment ref="A8" authorId="0">
      <text>
        <r>
          <rPr>
            <b/>
            <sz val="9"/>
            <color indexed="8"/>
            <rFont val="Tahoma"/>
            <family val="2"/>
          </rPr>
          <t xml:space="preserve">ETF mit Unternehmensanleihen in den USA, die unterhalb des Investmentstatus rangieren
</t>
        </r>
      </text>
    </comment>
    <comment ref="A9" authorId="0">
      <text>
        <r>
          <rPr>
            <b/>
            <sz val="9"/>
            <color indexed="8"/>
            <rFont val="Tahoma"/>
            <family val="2"/>
          </rPr>
          <t xml:space="preserve">Aktien ETF "mid und small cap"-Unternehmen der Region USA, Sektor Finanzdienstleistungen, REITS
</t>
        </r>
      </text>
    </comment>
    <comment ref="A10" authorId="0">
      <text>
        <r>
          <rPr>
            <b/>
            <sz val="9"/>
            <color indexed="8"/>
            <rFont val="Tahoma"/>
            <family val="2"/>
          </rPr>
          <t>ETF der 50 Anleihen von Vorzugsaktien mit dem höchstem Ertrag aus dem S&amp;P Enhanced Yield North American Preferred Stock Index</t>
        </r>
      </text>
    </comment>
    <comment ref="A11" authorId="0">
      <text>
        <r>
          <rPr>
            <b/>
            <sz val="9"/>
            <color indexed="8"/>
            <rFont val="Tahoma"/>
            <family val="2"/>
          </rPr>
          <t>Peritus High Yield ETF (HYLD),
ETF mit Unternehmensanleihen in den USA, die unterhalb des Investmentstatus rangieren
(Hinweis: Zwar ETF, aber mit aktivem Management, daher relativ hohe jährlich Gebühren von &gt;1%)</t>
        </r>
      </text>
    </comment>
    <comment ref="A12" authorId="0">
      <text>
        <r>
          <rPr>
            <b/>
            <sz val="9"/>
            <color indexed="8"/>
            <rFont val="Tahoma"/>
            <family val="2"/>
          </rPr>
          <t xml:space="preserve">Aktien ETF aus der Region USA, Sektor REITs
</t>
        </r>
      </text>
    </comment>
    <comment ref="A13" authorId="0">
      <text>
        <r>
          <rPr>
            <b/>
            <sz val="8"/>
            <color indexed="8"/>
            <rFont val="Tahoma"/>
            <family val="2"/>
          </rPr>
          <t>ETF mit den Anlageklassen globale Aktien mit Schwerpunkt Dividenden, globale Immobilien, Staatsanleihen aus aller Welt, globale Unternehmensanleihen und alternative Investments.</t>
        </r>
      </text>
    </comment>
    <comment ref="A14" authorId="0">
      <text>
        <r>
          <rPr>
            <b/>
            <sz val="9"/>
            <color indexed="8"/>
            <rFont val="Tahoma"/>
            <family val="2"/>
          </rPr>
          <t>ETF mit den Anlageklassen Aktien, Anleihen, REITs und alternative Investments mit einer regelmäßigen Ausschüttung</t>
        </r>
      </text>
    </comment>
    <comment ref="A15" authorId="0">
      <text>
        <r>
          <rPr>
            <b/>
            <sz val="8"/>
            <color indexed="8"/>
            <rFont val="Tahoma"/>
            <family val="2"/>
          </rPr>
          <t>ETF mit globalen Unternehmensanleihen (jedoch Schwerpunkt USA), die unterhalb des Investmentsrating gelistet sind.</t>
        </r>
      </text>
    </comment>
    <comment ref="A16" authorId="0">
      <text>
        <r>
          <rPr>
            <b/>
            <sz val="8"/>
            <color indexed="8"/>
            <rFont val="Tahoma"/>
            <family val="2"/>
          </rPr>
          <t>ETF mit globalen Unternehmensanleihen (jedoch Schwerpunkt USA), die unterhalb des Investmentsrating gelistet sind.</t>
        </r>
      </text>
    </comment>
    <comment ref="A17" authorId="0">
      <text>
        <r>
          <rPr>
            <b/>
            <sz val="8"/>
            <color indexed="8"/>
            <rFont val="Tahoma"/>
            <family val="2"/>
          </rPr>
          <t>ETF mit Staatsanleihen und Unternehmensanleihen aus den Emerging Markets.</t>
        </r>
      </text>
    </comment>
    <comment ref="A18" authorId="0">
      <text>
        <r>
          <rPr>
            <b/>
            <sz val="8"/>
            <color indexed="8"/>
            <rFont val="Tahoma"/>
            <family val="2"/>
          </rPr>
          <t>ETF mit Aktien aus dem S&amp;P 500, die eine hohe Dividendenrendite erwarten lassen.</t>
        </r>
      </text>
    </comment>
    <comment ref="A19" authorId="0">
      <text>
        <r>
          <rPr>
            <b/>
            <sz val="9"/>
            <color indexed="8"/>
            <rFont val="Tahoma"/>
            <family val="2"/>
          </rPr>
          <t>Aktien-ETF der Region USA</t>
        </r>
      </text>
    </comment>
    <comment ref="A20" authorId="0">
      <text>
        <r>
          <rPr>
            <b/>
            <sz val="8"/>
            <color indexed="8"/>
            <rFont val="Tahoma"/>
            <family val="2"/>
          </rPr>
          <t>ETF mit den Anlageklassen globale Aktien mit Schwerpunkt Dividenden, REITs, MLPs, Preferred Securities und High Yield Unternehmensanleihen.</t>
        </r>
      </text>
    </comment>
    <comment ref="A21" authorId="0">
      <text>
        <r>
          <rPr>
            <b/>
            <sz val="9"/>
            <color indexed="8"/>
            <rFont val="Tahoma"/>
            <family val="2"/>
          </rPr>
          <t xml:space="preserve">ETF mit Fonds aus aller Welt, die hohe Ausschüttungen aus Anleihen, High Yield-Anleihen und Dividenden erzielen
</t>
        </r>
      </text>
    </comment>
    <comment ref="A22" authorId="0">
      <text>
        <r>
          <rPr>
            <b/>
            <sz val="9"/>
            <color indexed="8"/>
            <rFont val="Tahoma"/>
            <family val="2"/>
          </rPr>
          <t xml:space="preserve">ETF mit Staatsanleihen aus Schwellenländern
</t>
        </r>
      </text>
    </comment>
    <comment ref="A24" authorId="0">
      <text>
        <r>
          <rPr>
            <b/>
            <sz val="9"/>
            <color indexed="8"/>
            <rFont val="Tahoma"/>
            <family val="2"/>
          </rPr>
          <t>Globaler Aktien-ETF</t>
        </r>
      </text>
    </comment>
    <comment ref="A25" authorId="0">
      <text>
        <r>
          <rPr>
            <b/>
            <sz val="9"/>
            <color indexed="8"/>
            <rFont val="Tahoma"/>
            <family val="2"/>
          </rPr>
          <t>Aktien-ETF der Region Asien-Pazifik</t>
        </r>
      </text>
    </comment>
    <comment ref="A26" authorId="0">
      <text>
        <r>
          <rPr>
            <b/>
            <sz val="9"/>
            <color indexed="8"/>
            <rFont val="Tahoma"/>
            <family val="2"/>
          </rPr>
          <t>ETF mit weltweit dividendenstarken Unternehmen, derzeitiger Schwerpunkt Europa, Australien, aber auch Schwellenländer</t>
        </r>
      </text>
    </comment>
    <comment ref="A27" authorId="0">
      <text>
        <r>
          <rPr>
            <b/>
            <sz val="9"/>
            <color indexed="8"/>
            <rFont val="Tahoma"/>
            <family val="2"/>
          </rPr>
          <t>Aktien-ETF der Region Deutschland</t>
        </r>
      </text>
    </comment>
    <comment ref="A28" authorId="0">
      <text>
        <r>
          <rPr>
            <b/>
            <sz val="9"/>
            <color indexed="8"/>
            <rFont val="Tahoma"/>
            <family val="2"/>
          </rPr>
          <t>Aktien-ETF der Region Europa</t>
        </r>
      </text>
    </comment>
    <comment ref="A29" authorId="0">
      <text>
        <r>
          <rPr>
            <b/>
            <sz val="9"/>
            <color indexed="8"/>
            <rFont val="Tahoma"/>
            <family val="2"/>
          </rPr>
          <t>Aktien-ETF der Region Eurozone</t>
        </r>
      </text>
    </comment>
    <comment ref="A30" authorId="0">
      <text>
        <r>
          <rPr>
            <b/>
            <sz val="9"/>
            <color indexed="8"/>
            <rFont val="Tahoma"/>
            <family val="2"/>
          </rPr>
          <t>Aktien-ETF der Region Eurozone</t>
        </r>
      </text>
    </comment>
    <comment ref="A31" authorId="0">
      <text>
        <r>
          <rPr>
            <b/>
            <sz val="9"/>
            <color indexed="8"/>
            <rFont val="Tahoma"/>
            <family val="2"/>
          </rPr>
          <t xml:space="preserve">Aktien-ETF der Region Eurozone
</t>
        </r>
      </text>
    </comment>
    <comment ref="A32" authorId="0">
      <text>
        <r>
          <rPr>
            <b/>
            <sz val="9"/>
            <color indexed="8"/>
            <rFont val="Tahoma"/>
            <family val="2"/>
          </rPr>
          <t xml:space="preserve">Aktien-ETF der Region Europa
</t>
        </r>
      </text>
    </comment>
    <comment ref="A33" authorId="0">
      <text>
        <r>
          <rPr>
            <b/>
            <sz val="9"/>
            <color indexed="8"/>
            <rFont val="Tahoma"/>
            <family val="2"/>
          </rPr>
          <t>Aktien-ETF der Region USA</t>
        </r>
      </text>
    </comment>
    <comment ref="A34" authorId="0">
      <text>
        <r>
          <rPr>
            <b/>
            <sz val="9"/>
            <color indexed="8"/>
            <rFont val="Tahoma"/>
            <family val="2"/>
          </rPr>
          <t>Aktien ETF der Region Eurozone, Sektor Telekommunikation</t>
        </r>
      </text>
    </comment>
    <comment ref="A35" authorId="0">
      <text>
        <r>
          <rPr>
            <b/>
            <sz val="9"/>
            <color indexed="8"/>
            <rFont val="Tahoma"/>
            <family val="2"/>
          </rPr>
          <t>Aktien ETF der Region Europa, Sektor Versorger</t>
        </r>
      </text>
    </comment>
    <comment ref="A36" authorId="0">
      <text>
        <r>
          <rPr>
            <b/>
            <sz val="9"/>
            <color indexed="8"/>
            <rFont val="Tahoma"/>
            <family val="2"/>
          </rPr>
          <t>ETF mit REITs (Immobilienaktien) aus der Region Asien</t>
        </r>
      </text>
    </comment>
    <comment ref="A37" authorId="0">
      <text>
        <r>
          <rPr>
            <b/>
            <sz val="9"/>
            <color indexed="8"/>
            <rFont val="Tahoma"/>
            <family val="2"/>
          </rPr>
          <t>ETF von einer Auswahl an "master limited partnership"-Unternehmen</t>
        </r>
      </text>
    </comment>
    <comment ref="A38" authorId="0">
      <text>
        <r>
          <rPr>
            <b/>
            <sz val="9"/>
            <color indexed="8"/>
            <rFont val="Tahoma"/>
            <family val="2"/>
          </rPr>
          <t>ETF mit Unternehmensanleihen in Europa</t>
        </r>
      </text>
    </comment>
    <comment ref="A39" authorId="0">
      <text>
        <r>
          <rPr>
            <b/>
            <sz val="9"/>
            <color indexed="8"/>
            <rFont val="Tahoma"/>
            <family val="2"/>
          </rPr>
          <t xml:space="preserve">Aktien-ETF mit Unternehmen aus weltweiten Schwellenländern
</t>
        </r>
      </text>
    </comment>
    <comment ref="A40" authorId="0">
      <text>
        <r>
          <rPr>
            <b/>
            <sz val="9"/>
            <color indexed="8"/>
            <rFont val="Tahoma"/>
            <family val="2"/>
          </rPr>
          <t>Globaler Aktien-ETF</t>
        </r>
      </text>
    </comment>
    <comment ref="A41" authorId="0">
      <text>
        <r>
          <rPr>
            <b/>
            <sz val="9"/>
            <color indexed="8"/>
            <rFont val="Tahoma"/>
            <family val="2"/>
          </rPr>
          <t>Aktien ETF aus der Region USA, Sektor REITs</t>
        </r>
      </text>
    </comment>
    <comment ref="A42" authorId="0">
      <text>
        <r>
          <rPr>
            <b/>
            <sz val="9"/>
            <color indexed="8"/>
            <rFont val="Tahoma"/>
            <family val="2"/>
          </rPr>
          <t>Aktien ETF aus der Region USA, Sektor REITs</t>
        </r>
      </text>
    </comment>
    <comment ref="A43" authorId="0">
      <text>
        <r>
          <rPr>
            <b/>
            <sz val="9"/>
            <color indexed="8"/>
            <rFont val="Tahoma"/>
            <family val="2"/>
          </rPr>
          <t xml:space="preserve">Aktien-ETF der weltweiten Dividenden-Aristokraten
</t>
        </r>
      </text>
    </comment>
    <comment ref="A44" authorId="0">
      <text>
        <r>
          <rPr>
            <b/>
            <sz val="9"/>
            <color indexed="8"/>
            <rFont val="Tahoma"/>
            <family val="2"/>
          </rPr>
          <t xml:space="preserve">Aktien-ETF der Dividenden-Aristokraten aus den USA
</t>
        </r>
      </text>
    </comment>
    <comment ref="A45" authorId="0">
      <text>
        <r>
          <rPr>
            <b/>
            <sz val="9"/>
            <color indexed="8"/>
            <rFont val="Tahoma"/>
            <family val="2"/>
          </rPr>
          <t>ETF mit 40 bis 70 Private Equity Unternehmen</t>
        </r>
      </text>
    </comment>
    <comment ref="A46" authorId="0">
      <text>
        <r>
          <rPr>
            <b/>
            <sz val="9"/>
            <color indexed="8"/>
            <rFont val="Tahoma"/>
            <family val="2"/>
          </rPr>
          <t>ETF mit Staatsanleihen aus der Eurozone "Investments-Grade" mit einer Restlaufzeit von mehr als 10 Jahren</t>
        </r>
      </text>
    </comment>
    <comment ref="A47" authorId="0">
      <text>
        <r>
          <rPr>
            <b/>
            <sz val="9"/>
            <color indexed="8"/>
            <rFont val="Tahoma"/>
            <family val="2"/>
          </rPr>
          <t xml:space="preserve">Globaler Aktien-ETF
</t>
        </r>
      </text>
    </comment>
    <comment ref="A48" authorId="0">
      <text>
        <r>
          <rPr>
            <b/>
            <sz val="9"/>
            <color indexed="8"/>
            <rFont val="Tahoma"/>
            <family val="2"/>
          </rPr>
          <t xml:space="preserve">ETF mit Unternehmensanleihen, Schwerpunkt USA </t>
        </r>
      </text>
    </comment>
    <comment ref="A50" authorId="0">
      <text>
        <r>
          <rPr>
            <b/>
            <sz val="9"/>
            <color indexed="8"/>
            <rFont val="Tahoma"/>
            <family val="2"/>
          </rPr>
          <t>ETF mit Unternehmensanleihen (vorwiegend) aus Europa, die unterhalb des Investmentstatus rangieren</t>
        </r>
      </text>
    </comment>
    <comment ref="A51" authorId="0">
      <text>
        <r>
          <rPr>
            <b/>
            <sz val="9"/>
            <color indexed="8"/>
            <rFont val="Tahoma"/>
            <family val="2"/>
          </rPr>
          <t>ETF mit Unternehmensanleihen, hauptsächlich USA, die unterhalb des Investmentstatus rangieren</t>
        </r>
      </text>
    </comment>
    <comment ref="A52" authorId="0">
      <text>
        <r>
          <rPr>
            <b/>
            <sz val="9"/>
            <color indexed="8"/>
            <rFont val="Tahoma"/>
            <family val="2"/>
          </rPr>
          <t>ETF mit Unternehmensanleihen (vorwiegend) aus Europa, die unterhalb des Investmentstatus rangieren</t>
        </r>
      </text>
    </comment>
    <comment ref="A53" authorId="0">
      <text>
        <r>
          <rPr>
            <b/>
            <sz val="9"/>
            <color indexed="8"/>
            <rFont val="Tahoma"/>
            <family val="2"/>
          </rPr>
          <t>ETF auf Staatsanleihen von Schwellenländern, in deren jeweiliger Währung</t>
        </r>
      </text>
    </comment>
    <comment ref="A54" authorId="0">
      <text>
        <r>
          <rPr>
            <b/>
            <sz val="9"/>
            <color indexed="8"/>
            <rFont val="Tahoma"/>
            <family val="2"/>
          </rPr>
          <t xml:space="preserve">ETF mit Unternehmensanleihen, Schwerpunkt Schwellenländer </t>
        </r>
      </text>
    </comment>
    <comment ref="A59" authorId="0">
      <text>
        <r>
          <rPr>
            <b/>
            <sz val="9"/>
            <color indexed="8"/>
            <rFont val="Tahoma"/>
            <family val="2"/>
          </rPr>
          <t>ETF mit globalen Unternehmensanleihen mit Investment Grade</t>
        </r>
      </text>
    </comment>
    <comment ref="A60" authorId="0">
      <text>
        <r>
          <rPr>
            <b/>
            <sz val="9"/>
            <color indexed="8"/>
            <rFont val="Tahoma"/>
            <family val="2"/>
          </rPr>
          <t>ETF mit Unternehmensanleihen aus aller Welt, die unterhalb des Investmentstatus rangieren</t>
        </r>
      </text>
    </comment>
    <comment ref="A61" authorId="0">
      <text>
        <r>
          <rPr>
            <b/>
            <sz val="9"/>
            <color indexed="8"/>
            <rFont val="Tahoma"/>
            <family val="2"/>
          </rPr>
          <t>Aktien-ETF der Dividenden-Aristokraten aus Asien</t>
        </r>
      </text>
    </comment>
    <comment ref="A62" authorId="0">
      <text>
        <r>
          <rPr>
            <b/>
            <sz val="9"/>
            <color indexed="8"/>
            <rFont val="Tahoma"/>
            <family val="2"/>
          </rPr>
          <t xml:space="preserve">Aktien-ETF der Dividenden-Aristokraten aus der Eurozone
</t>
        </r>
      </text>
    </comment>
    <comment ref="A63" authorId="0">
      <text>
        <r>
          <rPr>
            <b/>
            <sz val="9"/>
            <color indexed="8"/>
            <rFont val="Tahoma"/>
            <family val="2"/>
          </rPr>
          <t xml:space="preserve">Aktien-ETF mit Unternehmen aus weltweiten Schwellenländern
</t>
        </r>
      </text>
    </comment>
    <comment ref="A65" authorId="0">
      <text>
        <r>
          <rPr>
            <b/>
            <sz val="9"/>
            <color indexed="8"/>
            <rFont val="Tahoma"/>
            <family val="2"/>
          </rPr>
          <t>Globaler Aktien-ETF</t>
        </r>
      </text>
    </comment>
    <comment ref="A66" authorId="0">
      <text>
        <r>
          <rPr>
            <b/>
            <sz val="9"/>
            <color indexed="8"/>
            <rFont val="Tahoma"/>
            <family val="2"/>
          </rPr>
          <t xml:space="preserve">Alternative zum DWS Top Dividende, ein aktiv global anlegenden Aktien-Fonds, kein ETF!
</t>
        </r>
      </text>
    </comment>
    <comment ref="A67" authorId="0">
      <text>
        <r>
          <rPr>
            <b/>
            <sz val="9"/>
            <color indexed="8"/>
            <rFont val="Tahoma"/>
            <family val="2"/>
          </rPr>
          <t>Der Klassiker unter den aktiven global anlegenden Aktien-Fonds, kein ETF!</t>
        </r>
      </text>
    </comment>
    <comment ref="A68" authorId="0">
      <text>
        <r>
          <rPr>
            <b/>
            <sz val="9"/>
            <color indexed="8"/>
            <rFont val="Tahoma"/>
            <family val="2"/>
          </rPr>
          <t>Aktien-ETF mit Dividendentiteln aus dem DAX</t>
        </r>
      </text>
    </comment>
    <comment ref="A55" authorId="1">
      <text>
        <r>
          <rPr>
            <b/>
            <sz val="9"/>
            <rFont val="Segoe UI"/>
            <family val="2"/>
          </rPr>
          <t>ETF mit Staatsanleihen aus der Region Asien</t>
        </r>
      </text>
    </comment>
    <comment ref="A56" authorId="1">
      <text>
        <r>
          <rPr>
            <b/>
            <sz val="9"/>
            <rFont val="Segoe UI"/>
            <family val="2"/>
          </rPr>
          <t>ETF mit Staatsanleihen der Eurozone mit einer Laufzeit von 15 bis 30 Jahren</t>
        </r>
        <r>
          <rPr>
            <sz val="9"/>
            <rFont val="Segoe UI"/>
            <family val="2"/>
          </rPr>
          <t xml:space="preserve">
</t>
        </r>
      </text>
    </comment>
    <comment ref="A57" authorId="1">
      <text>
        <r>
          <rPr>
            <b/>
            <sz val="9"/>
            <rFont val="Segoe UI"/>
            <family val="2"/>
          </rPr>
          <t>ETF mit Staatsanleihen der USA mit einer Laufzeit von 7 bis 10 Jahren</t>
        </r>
      </text>
    </comment>
    <comment ref="A58" authorId="1">
      <text>
        <r>
          <rPr>
            <b/>
            <sz val="9"/>
            <rFont val="Segoe UI"/>
            <family val="2"/>
          </rPr>
          <t>ETF mit Unternehmensanleihen aus den Schwellenländern</t>
        </r>
      </text>
    </comment>
  </commentList>
</comments>
</file>

<file path=xl/comments5.xml><?xml version="1.0" encoding="utf-8"?>
<comments xmlns="http://schemas.openxmlformats.org/spreadsheetml/2006/main">
  <authors>
    <author/>
    <author>Lars Hattwig</author>
  </authors>
  <commentList>
    <comment ref="T1" authorId="0">
      <text>
        <r>
          <rPr>
            <sz val="9"/>
            <color indexed="8"/>
            <rFont val="Tahoma"/>
            <family val="2"/>
          </rPr>
          <t xml:space="preserve">rate of return in case of no more Distributions in this year
</t>
        </r>
      </text>
    </comment>
    <comment ref="R4" authorId="0">
      <text>
        <r>
          <rPr>
            <b/>
            <sz val="9"/>
            <color indexed="8"/>
            <rFont val="Tahoma"/>
            <family val="2"/>
          </rPr>
          <t>Fettgedruckte Zahlen bedeuten das vierte Jahr in Folge mit ansteigendem Ausschüttungsertrag</t>
        </r>
      </text>
    </comment>
    <comment ref="T4" authorId="0">
      <text>
        <r>
          <rPr>
            <sz val="9"/>
            <color indexed="8"/>
            <rFont val="Tahoma"/>
            <family val="2"/>
          </rPr>
          <t>Ertrags-Rendite, wenn ab sofort keine weitere Ausschüttung in diesem Jahr dazukäme.</t>
        </r>
      </text>
    </comment>
    <comment ref="U4" authorId="0">
      <text>
        <r>
          <rPr>
            <sz val="9"/>
            <color indexed="8"/>
            <rFont val="Tahoma"/>
            <family val="2"/>
          </rPr>
          <t xml:space="preserve">Ertrags-Rendite, wenn die bisherige durchschnittliche Ausschüttung bis zum Ende des Jahres fortgesetzt würde.
</t>
        </r>
        <r>
          <rPr>
            <b/>
            <sz val="9"/>
            <color indexed="8"/>
            <rFont val="Tahoma"/>
            <family val="2"/>
          </rPr>
          <t>Hinweis</t>
        </r>
        <r>
          <rPr>
            <sz val="9"/>
            <color indexed="8"/>
            <rFont val="Tahoma"/>
            <family val="2"/>
          </rPr>
          <t>: Bei hohen Ausschüttungen am Anfang eines Jahres können ziemlich hohe Werte auftreten. Diese sind in Relation zur Spalte T zu sehen.</t>
        </r>
      </text>
    </comment>
    <comment ref="A7" authorId="0">
      <text>
        <r>
          <rPr>
            <b/>
            <sz val="9"/>
            <color indexed="8"/>
            <rFont val="Tahoma"/>
            <family val="2"/>
          </rPr>
          <t>Aktien-ETF der Region Welt
(Hinweis: Zwar ETF, aber mit aktivem Management, daher relativ hohe jährlich Gebühren von &gt;1%)</t>
        </r>
      </text>
    </comment>
    <comment ref="A8" authorId="0">
      <text>
        <r>
          <rPr>
            <b/>
            <sz val="9"/>
            <color indexed="8"/>
            <rFont val="Tahoma"/>
            <family val="2"/>
          </rPr>
          <t xml:space="preserve">ETF mit Unternehmensanleihen in den USA, die unterhalb des Investmentstatus rangieren
</t>
        </r>
      </text>
    </comment>
    <comment ref="A9" authorId="0">
      <text>
        <r>
          <rPr>
            <b/>
            <sz val="9"/>
            <color indexed="8"/>
            <rFont val="Tahoma"/>
            <family val="2"/>
          </rPr>
          <t xml:space="preserve">Aktien ETF "mid und small cap"-Unternehmen der Region USA, Sektor Finanzdienstleistungen, REITS
</t>
        </r>
      </text>
    </comment>
    <comment ref="A10" authorId="0">
      <text>
        <r>
          <rPr>
            <b/>
            <sz val="9"/>
            <color indexed="8"/>
            <rFont val="Tahoma"/>
            <family val="2"/>
          </rPr>
          <t>ETF der 50 Anleihen von Vorzugsaktien mit dem höchstem Ertrag aus dem S&amp;P Enhanced Yield North American Preferred Stock Index</t>
        </r>
      </text>
    </comment>
    <comment ref="A11" authorId="0">
      <text>
        <r>
          <rPr>
            <b/>
            <sz val="9"/>
            <color indexed="8"/>
            <rFont val="Tahoma"/>
            <family val="2"/>
          </rPr>
          <t>Peritus High Yield ETF (HYLD),
ETF mit Unternehmensanleihen in den USA, die unterhalb des Investmentstatus rangieren
(Hinweis: Zwar ETF, aber mit aktivem Management, daher relativ hohe jährlich Gebühren von &gt;1%)</t>
        </r>
      </text>
    </comment>
    <comment ref="A12" authorId="0">
      <text>
        <r>
          <rPr>
            <b/>
            <sz val="9"/>
            <color indexed="8"/>
            <rFont val="Tahoma"/>
            <family val="2"/>
          </rPr>
          <t xml:space="preserve">Aktien ETF aus der Region USA, Sektor REITs
</t>
        </r>
      </text>
    </comment>
    <comment ref="A13" authorId="0">
      <text>
        <r>
          <rPr>
            <b/>
            <sz val="8"/>
            <color indexed="8"/>
            <rFont val="Tahoma"/>
            <family val="2"/>
          </rPr>
          <t>ETF mit den Anlageklassen globale Aktien mit Schwerpunkt Dividenden, globale Immobilien, Staatsanleihen aus aller Welt, globale Unternehmensanleihen und alternative Investments.</t>
        </r>
      </text>
    </comment>
    <comment ref="A14" authorId="0">
      <text>
        <r>
          <rPr>
            <b/>
            <sz val="9"/>
            <color indexed="8"/>
            <rFont val="Tahoma"/>
            <family val="2"/>
          </rPr>
          <t>ETF mit den Anlageklassen Aktien, Anleihen, REITs und alternative Investments mit einer regelmäßigen Ausschüttung</t>
        </r>
      </text>
    </comment>
    <comment ref="A15" authorId="0">
      <text>
        <r>
          <rPr>
            <b/>
            <sz val="8"/>
            <color indexed="8"/>
            <rFont val="Tahoma"/>
            <family val="2"/>
          </rPr>
          <t>ETF mit globalen Unternehmensanleihen (jedoch Schwerpunkt USA), die unterhalb des Investmentsrating gelistet sind.</t>
        </r>
      </text>
    </comment>
    <comment ref="A16" authorId="0">
      <text>
        <r>
          <rPr>
            <b/>
            <sz val="8"/>
            <color indexed="8"/>
            <rFont val="Tahoma"/>
            <family val="2"/>
          </rPr>
          <t>ETF mit globalen Unternehmensanleihen (jedoch Schwerpunkt USA), die unterhalb des Investmentsrating gelistet sind.</t>
        </r>
      </text>
    </comment>
    <comment ref="A17" authorId="0">
      <text>
        <r>
          <rPr>
            <b/>
            <sz val="8"/>
            <color indexed="8"/>
            <rFont val="Tahoma"/>
            <family val="2"/>
          </rPr>
          <t>ETF mit Staatsanleihen und Unternehmensanleihen aus den Emerging Markets.</t>
        </r>
      </text>
    </comment>
    <comment ref="A18" authorId="0">
      <text>
        <r>
          <rPr>
            <b/>
            <sz val="8"/>
            <color indexed="8"/>
            <rFont val="Tahoma"/>
            <family val="2"/>
          </rPr>
          <t>ETF mit Aktien aus dem S&amp;P 500, die eine hohe Dividendenrendite erwarten lassen.</t>
        </r>
      </text>
    </comment>
    <comment ref="A20" authorId="0">
      <text>
        <r>
          <rPr>
            <b/>
            <sz val="9"/>
            <color indexed="8"/>
            <rFont val="Tahoma"/>
            <family val="2"/>
          </rPr>
          <t>Aktien-ETF der Region USA</t>
        </r>
      </text>
    </comment>
    <comment ref="A21" authorId="0">
      <text>
        <r>
          <rPr>
            <b/>
            <sz val="8"/>
            <color indexed="8"/>
            <rFont val="Tahoma"/>
            <family val="2"/>
          </rPr>
          <t>ETF mit den Anlageklassen globale Aktien mit Schwerpunkt Dividenden, REITs, MLPs, Preferred Securities und High Yield Unternehmensanleihen.</t>
        </r>
      </text>
    </comment>
    <comment ref="A22" authorId="0">
      <text>
        <r>
          <rPr>
            <b/>
            <sz val="9"/>
            <color indexed="8"/>
            <rFont val="Tahoma"/>
            <family val="2"/>
          </rPr>
          <t xml:space="preserve">ETF mit Fonds aus aller Welt, die hohe Ausschüttungen aus Anleihen, High Yield-Anleihen und Dividenden erzielen
</t>
        </r>
      </text>
    </comment>
    <comment ref="A23" authorId="0">
      <text>
        <r>
          <rPr>
            <b/>
            <sz val="9"/>
            <color indexed="8"/>
            <rFont val="Tahoma"/>
            <family val="2"/>
          </rPr>
          <t xml:space="preserve">ETF mit Staatsanleihen aus Schwellenländern
</t>
        </r>
      </text>
    </comment>
    <comment ref="A25" authorId="0">
      <text>
        <r>
          <rPr>
            <b/>
            <sz val="9"/>
            <color indexed="8"/>
            <rFont val="Tahoma"/>
            <family val="2"/>
          </rPr>
          <t>Globaler Aktien-ETF</t>
        </r>
      </text>
    </comment>
    <comment ref="A26" authorId="0">
      <text>
        <r>
          <rPr>
            <b/>
            <sz val="9"/>
            <color indexed="8"/>
            <rFont val="Tahoma"/>
            <family val="2"/>
          </rPr>
          <t>Aktien-ETF der Region Asien-Pazifik</t>
        </r>
      </text>
    </comment>
    <comment ref="A27" authorId="0">
      <text>
        <r>
          <rPr>
            <b/>
            <sz val="9"/>
            <color indexed="8"/>
            <rFont val="Tahoma"/>
            <family val="2"/>
          </rPr>
          <t>ETF mit weltweit dividendenstarken Unternehmen, derzeitiger Schwerpunkt Europa, Australien, aber auch Schwellenländer</t>
        </r>
      </text>
    </comment>
    <comment ref="A28" authorId="0">
      <text>
        <r>
          <rPr>
            <b/>
            <sz val="9"/>
            <color indexed="8"/>
            <rFont val="Tahoma"/>
            <family val="2"/>
          </rPr>
          <t>Aktien-ETF der Region Deutschland</t>
        </r>
      </text>
    </comment>
    <comment ref="A29" authorId="0">
      <text>
        <r>
          <rPr>
            <b/>
            <sz val="9"/>
            <color indexed="8"/>
            <rFont val="Tahoma"/>
            <family val="2"/>
          </rPr>
          <t>Aktien-ETF der Region Europa</t>
        </r>
      </text>
    </comment>
    <comment ref="A30" authorId="0">
      <text>
        <r>
          <rPr>
            <b/>
            <sz val="9"/>
            <color indexed="8"/>
            <rFont val="Tahoma"/>
            <family val="2"/>
          </rPr>
          <t>Aktien-ETF der Region Eurozone</t>
        </r>
      </text>
    </comment>
    <comment ref="A31" authorId="0">
      <text>
        <r>
          <rPr>
            <b/>
            <sz val="9"/>
            <color indexed="8"/>
            <rFont val="Tahoma"/>
            <family val="2"/>
          </rPr>
          <t>Aktien-ETF der Region Eurozone</t>
        </r>
      </text>
    </comment>
    <comment ref="A32" authorId="0">
      <text>
        <r>
          <rPr>
            <b/>
            <sz val="9"/>
            <color indexed="8"/>
            <rFont val="Tahoma"/>
            <family val="2"/>
          </rPr>
          <t xml:space="preserve">Aktien-ETF der Region Eurozone
</t>
        </r>
      </text>
    </comment>
    <comment ref="A33" authorId="0">
      <text>
        <r>
          <rPr>
            <b/>
            <sz val="9"/>
            <color indexed="8"/>
            <rFont val="Tahoma"/>
            <family val="2"/>
          </rPr>
          <t xml:space="preserve">Aktien-ETF der Region Europa
</t>
        </r>
      </text>
    </comment>
    <comment ref="A34" authorId="0">
      <text>
        <r>
          <rPr>
            <b/>
            <sz val="9"/>
            <color indexed="8"/>
            <rFont val="Tahoma"/>
            <family val="2"/>
          </rPr>
          <t>Aktien-ETF der Region USA</t>
        </r>
      </text>
    </comment>
    <comment ref="A35" authorId="0">
      <text>
        <r>
          <rPr>
            <b/>
            <sz val="9"/>
            <color indexed="8"/>
            <rFont val="Tahoma"/>
            <family val="2"/>
          </rPr>
          <t>Aktien ETF der Region Eurozone, Sektor Telekommunikation</t>
        </r>
      </text>
    </comment>
    <comment ref="A36" authorId="0">
      <text>
        <r>
          <rPr>
            <b/>
            <sz val="9"/>
            <color indexed="8"/>
            <rFont val="Tahoma"/>
            <family val="2"/>
          </rPr>
          <t>Aktien ETF der Region Europa, Sektor Versorger</t>
        </r>
      </text>
    </comment>
    <comment ref="A37" authorId="0">
      <text>
        <r>
          <rPr>
            <b/>
            <sz val="9"/>
            <color indexed="8"/>
            <rFont val="Tahoma"/>
            <family val="2"/>
          </rPr>
          <t>ETF mit REITs (Immobilienaktien) aus der Region Asien</t>
        </r>
      </text>
    </comment>
    <comment ref="A38" authorId="0">
      <text>
        <r>
          <rPr>
            <b/>
            <sz val="9"/>
            <color indexed="8"/>
            <rFont val="Tahoma"/>
            <family val="2"/>
          </rPr>
          <t>ETF von einer Auswahl an "master limited partnership"-Unternehmen</t>
        </r>
      </text>
    </comment>
    <comment ref="A39" authorId="0">
      <text>
        <r>
          <rPr>
            <b/>
            <sz val="9"/>
            <color indexed="8"/>
            <rFont val="Tahoma"/>
            <family val="2"/>
          </rPr>
          <t>ETF mit Unternehmensanleihen in Europa</t>
        </r>
      </text>
    </comment>
    <comment ref="A40" authorId="0">
      <text>
        <r>
          <rPr>
            <b/>
            <sz val="9"/>
            <color indexed="8"/>
            <rFont val="Tahoma"/>
            <family val="2"/>
          </rPr>
          <t xml:space="preserve">Aktien-ETF mit Unternehmen aus weltweiten Schwellenländern
</t>
        </r>
      </text>
    </comment>
    <comment ref="A41" authorId="0">
      <text>
        <r>
          <rPr>
            <b/>
            <sz val="9"/>
            <color indexed="8"/>
            <rFont val="Tahoma"/>
            <family val="2"/>
          </rPr>
          <t>Globaler Aktien-ETF</t>
        </r>
      </text>
    </comment>
    <comment ref="A42" authorId="0">
      <text>
        <r>
          <rPr>
            <b/>
            <sz val="9"/>
            <color indexed="8"/>
            <rFont val="Tahoma"/>
            <family val="2"/>
          </rPr>
          <t>Aktien ETF aus der Region USA, Sektor REITs</t>
        </r>
      </text>
    </comment>
    <comment ref="A43" authorId="0">
      <text>
        <r>
          <rPr>
            <b/>
            <sz val="9"/>
            <color indexed="8"/>
            <rFont val="Tahoma"/>
            <family val="2"/>
          </rPr>
          <t>Aktien ETF aus der Region USA, Sektor REITs</t>
        </r>
      </text>
    </comment>
    <comment ref="A44" authorId="0">
      <text>
        <r>
          <rPr>
            <b/>
            <sz val="9"/>
            <color indexed="8"/>
            <rFont val="Tahoma"/>
            <family val="2"/>
          </rPr>
          <t xml:space="preserve">Aktien-ETF der weltweiten Dividenden-Aristokraten
</t>
        </r>
      </text>
    </comment>
    <comment ref="A45" authorId="0">
      <text>
        <r>
          <rPr>
            <b/>
            <sz val="9"/>
            <color indexed="8"/>
            <rFont val="Tahoma"/>
            <family val="2"/>
          </rPr>
          <t xml:space="preserve">Aktien-ETF der Dividenden-Aristokraten aus den USA
</t>
        </r>
      </text>
    </comment>
    <comment ref="A46" authorId="0">
      <text>
        <r>
          <rPr>
            <b/>
            <sz val="9"/>
            <color indexed="8"/>
            <rFont val="Tahoma"/>
            <family val="2"/>
          </rPr>
          <t>ETF mit 40 bis 70 Private Equity Unternehmen</t>
        </r>
      </text>
    </comment>
    <comment ref="A47" authorId="0">
      <text>
        <r>
          <rPr>
            <b/>
            <sz val="9"/>
            <color indexed="8"/>
            <rFont val="Tahoma"/>
            <family val="2"/>
          </rPr>
          <t>ETF mit Staatsanleihen aus der Eurozone "Investments-Grade" mit einer Restlaufzeit von mehr als 10 Jahren</t>
        </r>
      </text>
    </comment>
    <comment ref="A48" authorId="0">
      <text>
        <r>
          <rPr>
            <b/>
            <sz val="9"/>
            <color indexed="8"/>
            <rFont val="Tahoma"/>
            <family val="2"/>
          </rPr>
          <t xml:space="preserve">Globaler Aktien-ETF
</t>
        </r>
      </text>
    </comment>
    <comment ref="A55" authorId="0">
      <text>
        <r>
          <rPr>
            <b/>
            <sz val="9"/>
            <color indexed="8"/>
            <rFont val="Tahoma"/>
            <family val="2"/>
          </rPr>
          <t xml:space="preserve">ETF mit Unternehmensanleihen, Schwerpunkt USA </t>
        </r>
      </text>
    </comment>
    <comment ref="A57" authorId="0">
      <text>
        <r>
          <rPr>
            <b/>
            <sz val="9"/>
            <color indexed="8"/>
            <rFont val="Tahoma"/>
            <family val="2"/>
          </rPr>
          <t>ETF mit Unternehmensanleihen (vorwiegend) aus Europa, die unterhalb des Investmentstatus rangieren</t>
        </r>
      </text>
    </comment>
    <comment ref="A58" authorId="0">
      <text>
        <r>
          <rPr>
            <b/>
            <sz val="9"/>
            <color indexed="8"/>
            <rFont val="Tahoma"/>
            <family val="2"/>
          </rPr>
          <t>ETF mit Unternehmensanleihen, hauptsächlich USA, die unterhalb des Investmentstatus rangieren</t>
        </r>
      </text>
    </comment>
    <comment ref="A59" authorId="0">
      <text>
        <r>
          <rPr>
            <b/>
            <sz val="9"/>
            <color indexed="8"/>
            <rFont val="Tahoma"/>
            <family val="2"/>
          </rPr>
          <t>ETF mit Unternehmensanleihen (vorwiegend) aus Europa, die unterhalb des Investmentstatus rangieren</t>
        </r>
      </text>
    </comment>
    <comment ref="A60" authorId="0">
      <text>
        <r>
          <rPr>
            <b/>
            <sz val="9"/>
            <color indexed="8"/>
            <rFont val="Tahoma"/>
            <family val="2"/>
          </rPr>
          <t>ETF auf Staatsanleihen von Schwellenländern, in deren jeweiliger Währung</t>
        </r>
      </text>
    </comment>
    <comment ref="A61" authorId="0">
      <text>
        <r>
          <rPr>
            <b/>
            <sz val="9"/>
            <color indexed="8"/>
            <rFont val="Tahoma"/>
            <family val="2"/>
          </rPr>
          <t xml:space="preserve">ETF mit Unternehmensanleihen, Schwerpunkt Schwellenländer </t>
        </r>
      </text>
    </comment>
    <comment ref="A62" authorId="1">
      <text>
        <r>
          <rPr>
            <b/>
            <sz val="9"/>
            <rFont val="Segoe UI"/>
            <family val="2"/>
          </rPr>
          <t>ETF mit Staatsanleihen aus der Region Asien</t>
        </r>
      </text>
    </comment>
    <comment ref="A63" authorId="1">
      <text>
        <r>
          <rPr>
            <b/>
            <sz val="9"/>
            <rFont val="Segoe UI"/>
            <family val="2"/>
          </rPr>
          <t>ETF mit Staatsanleihen der Eurozone mit einer Laufzeit von 15 bis 30 Jahren</t>
        </r>
        <r>
          <rPr>
            <sz val="9"/>
            <rFont val="Segoe UI"/>
            <family val="2"/>
          </rPr>
          <t xml:space="preserve">
</t>
        </r>
      </text>
    </comment>
    <comment ref="A64" authorId="1">
      <text>
        <r>
          <rPr>
            <b/>
            <sz val="9"/>
            <rFont val="Segoe UI"/>
            <family val="2"/>
          </rPr>
          <t>ETF mit Staatsanleihen der USA mit einer Laufzeit von 7 bis 10 Jahren</t>
        </r>
      </text>
    </comment>
    <comment ref="A65" authorId="1">
      <text>
        <r>
          <rPr>
            <b/>
            <sz val="9"/>
            <rFont val="Segoe UI"/>
            <family val="2"/>
          </rPr>
          <t>ETF mit Unternehmensanleihen aus den Schwellenländern</t>
        </r>
      </text>
    </comment>
    <comment ref="A66" authorId="0">
      <text>
        <r>
          <rPr>
            <b/>
            <sz val="9"/>
            <color indexed="8"/>
            <rFont val="Tahoma"/>
            <family val="2"/>
          </rPr>
          <t>ETF mit globalen Unternehmensanleihen mit Investment Grade</t>
        </r>
      </text>
    </comment>
    <comment ref="A67" authorId="0">
      <text>
        <r>
          <rPr>
            <b/>
            <sz val="9"/>
            <color indexed="8"/>
            <rFont val="Tahoma"/>
            <family val="2"/>
          </rPr>
          <t>ETF mit Unternehmensanleihen aus aller Welt, die unterhalb des Investmentstatus rangieren</t>
        </r>
      </text>
    </comment>
    <comment ref="A68" authorId="0">
      <text>
        <r>
          <rPr>
            <b/>
            <sz val="9"/>
            <color indexed="8"/>
            <rFont val="Tahoma"/>
            <family val="2"/>
          </rPr>
          <t>Aktien-ETF der Dividenden-Aristokraten aus Asien</t>
        </r>
      </text>
    </comment>
    <comment ref="A69" authorId="0">
      <text>
        <r>
          <rPr>
            <b/>
            <sz val="9"/>
            <color indexed="8"/>
            <rFont val="Tahoma"/>
            <family val="2"/>
          </rPr>
          <t xml:space="preserve">Aktien-ETF der Dividenden-Aristokraten aus der Eurozone
</t>
        </r>
      </text>
    </comment>
    <comment ref="A70" authorId="0">
      <text>
        <r>
          <rPr>
            <b/>
            <sz val="9"/>
            <color indexed="8"/>
            <rFont val="Tahoma"/>
            <family val="2"/>
          </rPr>
          <t xml:space="preserve">Aktien-ETF mit Unternehmen aus weltweiten Schwellenländern
</t>
        </r>
      </text>
    </comment>
    <comment ref="A72" authorId="0">
      <text>
        <r>
          <rPr>
            <b/>
            <sz val="9"/>
            <color indexed="8"/>
            <rFont val="Tahoma"/>
            <family val="2"/>
          </rPr>
          <t>Globaler Aktien-ETF</t>
        </r>
      </text>
    </comment>
    <comment ref="A73" authorId="0">
      <text>
        <r>
          <rPr>
            <b/>
            <sz val="9"/>
            <color indexed="8"/>
            <rFont val="Tahoma"/>
            <family val="2"/>
          </rPr>
          <t xml:space="preserve">Alternative zum DWS Top Dividende, ein aktiv global anlegenden Aktien-Fonds, kein ETF!
</t>
        </r>
      </text>
    </comment>
    <comment ref="A74" authorId="0">
      <text>
        <r>
          <rPr>
            <b/>
            <sz val="9"/>
            <color indexed="8"/>
            <rFont val="Tahoma"/>
            <family val="2"/>
          </rPr>
          <t>Der Klassiker unter den aktiven global anlegenden Aktien-Fonds, kein ETF!</t>
        </r>
      </text>
    </comment>
    <comment ref="A75" authorId="0">
      <text>
        <r>
          <rPr>
            <b/>
            <sz val="9"/>
            <color indexed="8"/>
            <rFont val="Tahoma"/>
            <family val="2"/>
          </rPr>
          <t>Aktien-ETF mit Dividendentiteln aus dem DAX</t>
        </r>
      </text>
    </comment>
    <comment ref="C5" authorId="1">
      <text>
        <r>
          <rPr>
            <b/>
            <sz val="9"/>
            <rFont val="Segoe UI"/>
            <family val="2"/>
          </rPr>
          <t>Total Expense Ratio, jährliche Gebühren.</t>
        </r>
        <r>
          <rPr>
            <sz val="9"/>
            <rFont val="Segoe UI"/>
            <family val="2"/>
          </rPr>
          <t xml:space="preserve">
</t>
        </r>
      </text>
    </comment>
    <comment ref="A49" authorId="1">
      <text>
        <r>
          <rPr>
            <b/>
            <sz val="9"/>
            <rFont val="Segoe UI"/>
            <family val="2"/>
          </rPr>
          <t>Aktien-ETF Europa</t>
        </r>
      </text>
    </comment>
    <comment ref="A50" authorId="1">
      <text>
        <r>
          <rPr>
            <b/>
            <sz val="9"/>
            <rFont val="Segoe UI"/>
            <family val="2"/>
          </rPr>
          <t>Aktien-ETF Europa SmallCap</t>
        </r>
      </text>
    </comment>
    <comment ref="A51" authorId="1">
      <text>
        <r>
          <rPr>
            <b/>
            <sz val="9"/>
            <rFont val="Segoe UI"/>
            <family val="2"/>
          </rPr>
          <t>Aktien-ETF der Region USA</t>
        </r>
      </text>
    </comment>
    <comment ref="A52" authorId="1">
      <text>
        <r>
          <rPr>
            <b/>
            <sz val="9"/>
            <rFont val="Segoe UI"/>
            <family val="2"/>
          </rPr>
          <t>Aktien-ETF der Region USA (SmallCap)</t>
        </r>
      </text>
    </comment>
    <comment ref="A53" authorId="1">
      <text>
        <r>
          <rPr>
            <b/>
            <sz val="9"/>
            <rFont val="Segoe UI"/>
            <family val="2"/>
          </rPr>
          <t>Aktien-ETF der Region Emerging Markets</t>
        </r>
      </text>
    </comment>
    <comment ref="A54" authorId="1">
      <text>
        <r>
          <rPr>
            <b/>
            <sz val="9"/>
            <rFont val="Segoe UI"/>
            <family val="2"/>
          </rPr>
          <t>Aktien-ETF der Region Emerging Markets (SmallCap)</t>
        </r>
      </text>
    </comment>
    <comment ref="V49" authorId="1">
      <text>
        <r>
          <rPr>
            <b/>
            <sz val="9"/>
            <rFont val="Segoe UI"/>
            <family val="2"/>
          </rPr>
          <t>Daten seit 26.02.2015</t>
        </r>
      </text>
    </comment>
    <comment ref="V50" authorId="1">
      <text>
        <r>
          <rPr>
            <b/>
            <sz val="9"/>
            <rFont val="Segoe UI"/>
            <family val="2"/>
          </rPr>
          <t>Daten seit 26.02.2015</t>
        </r>
      </text>
    </comment>
    <comment ref="V51" authorId="1">
      <text>
        <r>
          <rPr>
            <b/>
            <sz val="9"/>
            <rFont val="Segoe UI"/>
            <family val="2"/>
          </rPr>
          <t>Daten seit 26.02.2015</t>
        </r>
      </text>
    </comment>
    <comment ref="V52" authorId="1">
      <text>
        <r>
          <rPr>
            <b/>
            <sz val="9"/>
            <rFont val="Segoe UI"/>
            <family val="2"/>
          </rPr>
          <t>Daten seit 26.02.2015</t>
        </r>
      </text>
    </comment>
    <comment ref="V53" authorId="1">
      <text>
        <r>
          <rPr>
            <b/>
            <sz val="9"/>
            <rFont val="Segoe UI"/>
            <family val="2"/>
          </rPr>
          <t>Daten seit 26.02.2015</t>
        </r>
      </text>
    </comment>
    <comment ref="V54" authorId="1">
      <text>
        <r>
          <rPr>
            <b/>
            <sz val="9"/>
            <rFont val="Segoe UI"/>
            <family val="2"/>
          </rPr>
          <t>Daten seit 26.02.2015</t>
        </r>
      </text>
    </comment>
    <comment ref="V19" authorId="1">
      <text>
        <r>
          <rPr>
            <b/>
            <sz val="9"/>
            <rFont val="Segoe UI"/>
            <family val="2"/>
          </rPr>
          <t>Daten seit 17.03.2015</t>
        </r>
      </text>
    </comment>
  </commentList>
</comments>
</file>

<file path=xl/comments6.xml><?xml version="1.0" encoding="utf-8"?>
<comments xmlns="http://schemas.openxmlformats.org/spreadsheetml/2006/main">
  <authors>
    <author/>
    <author>Lars Hattwig</author>
  </authors>
  <commentList>
    <comment ref="T1" authorId="0">
      <text>
        <r>
          <rPr>
            <sz val="9"/>
            <color indexed="8"/>
            <rFont val="Tahoma"/>
            <family val="2"/>
          </rPr>
          <t xml:space="preserve">rate of return in case of no more Distributions in this year
</t>
        </r>
      </text>
    </comment>
    <comment ref="R4" authorId="0">
      <text>
        <r>
          <rPr>
            <b/>
            <sz val="9"/>
            <color indexed="8"/>
            <rFont val="Tahoma"/>
            <family val="2"/>
          </rPr>
          <t xml:space="preserve">vorläufige Daten, da das Jahr noch nicht vollendet ist.
</t>
        </r>
        <r>
          <rPr>
            <sz val="9"/>
            <color indexed="8"/>
            <rFont val="Tahoma"/>
            <family val="2"/>
          </rPr>
          <t xml:space="preserve">
</t>
        </r>
        <r>
          <rPr>
            <b/>
            <sz val="9"/>
            <color indexed="8"/>
            <rFont val="Tahoma"/>
            <family val="2"/>
          </rPr>
          <t>Fettgedruckte Zahlen bedeuten das vierte Jahr in Folge mit ansteigendem Ausschüttungsertrag</t>
        </r>
      </text>
    </comment>
    <comment ref="T4" authorId="0">
      <text>
        <r>
          <rPr>
            <sz val="9"/>
            <color indexed="8"/>
            <rFont val="Tahoma"/>
            <family val="2"/>
          </rPr>
          <t>Ertrags-Rendite, wenn ab sofort keine weitere Ausschüttung in diesem Jahr dazukäme.</t>
        </r>
      </text>
    </comment>
    <comment ref="U4" authorId="0">
      <text>
        <r>
          <rPr>
            <sz val="9"/>
            <color indexed="8"/>
            <rFont val="Tahoma"/>
            <family val="2"/>
          </rPr>
          <t xml:space="preserve">Ertrags-Rendite, wenn die bisherige durchschnittliche Ausschüttung bis zum Ende des Jahres fortgesetzt würde.
</t>
        </r>
        <r>
          <rPr>
            <b/>
            <sz val="9"/>
            <color indexed="8"/>
            <rFont val="Tahoma"/>
            <family val="2"/>
          </rPr>
          <t>Hinweis</t>
        </r>
        <r>
          <rPr>
            <sz val="9"/>
            <color indexed="8"/>
            <rFont val="Tahoma"/>
            <family val="2"/>
          </rPr>
          <t>: Bei hohen Ausschüttungen am Anfang eines Jahres können ziemlich hohe Werte auftreten. Diese sind in Relation zur Spalte T zu sehen.</t>
        </r>
      </text>
    </comment>
    <comment ref="X4" authorId="0">
      <text>
        <r>
          <rPr>
            <sz val="9"/>
            <color indexed="8"/>
            <rFont val="Tahoma"/>
            <family val="2"/>
          </rPr>
          <t xml:space="preserve">Ist eine Abschätzung, Zahlungen können auch ausbleiben oder zu einem späteren Zeitpunkt stattfinden.
</t>
        </r>
      </text>
    </comment>
    <comment ref="C5" authorId="1">
      <text>
        <r>
          <rPr>
            <b/>
            <sz val="9"/>
            <rFont val="Segoe UI"/>
            <family val="2"/>
          </rPr>
          <t>Total Expense Ratio, jährliche Gebühren.</t>
        </r>
        <r>
          <rPr>
            <sz val="9"/>
            <rFont val="Segoe UI"/>
            <family val="2"/>
          </rPr>
          <t xml:space="preserve">
</t>
        </r>
      </text>
    </comment>
    <comment ref="A7" authorId="0">
      <text>
        <r>
          <rPr>
            <b/>
            <sz val="9"/>
            <color indexed="8"/>
            <rFont val="Tahoma"/>
            <family val="2"/>
          </rPr>
          <t>Aktien-ETF der Region Welt
(Hinweis: Zwar ETF, aber mit aktivem Management, daher relativ hohe jährlich Gebühren von &gt;1%)</t>
        </r>
      </text>
    </comment>
    <comment ref="A8" authorId="0">
      <text>
        <r>
          <rPr>
            <b/>
            <sz val="9"/>
            <color indexed="8"/>
            <rFont val="Tahoma"/>
            <family val="2"/>
          </rPr>
          <t xml:space="preserve">ETF mit Unternehmensanleihen in den USA, die unterhalb des Investmentstatus rangieren
</t>
        </r>
      </text>
    </comment>
    <comment ref="A9" authorId="0">
      <text>
        <r>
          <rPr>
            <b/>
            <sz val="9"/>
            <color indexed="8"/>
            <rFont val="Tahoma"/>
            <family val="2"/>
          </rPr>
          <t xml:space="preserve">Aktien ETF "mid und small cap"-Unternehmen der Region USA, Sektor Finanzdienstleistungen, REITS
</t>
        </r>
      </text>
    </comment>
    <comment ref="A10" authorId="0">
      <text>
        <r>
          <rPr>
            <b/>
            <sz val="9"/>
            <color indexed="8"/>
            <rFont val="Tahoma"/>
            <family val="2"/>
          </rPr>
          <t>ETF der 50 Anleihen von Vorzugsaktien mit dem höchstem Ertrag aus dem S&amp;P Enhanced Yield North American Preferred Stock Index</t>
        </r>
      </text>
    </comment>
    <comment ref="A11" authorId="0">
      <text>
        <r>
          <rPr>
            <b/>
            <sz val="9"/>
            <color indexed="8"/>
            <rFont val="Tahoma"/>
            <family val="2"/>
          </rPr>
          <t>Peritus High Yield ETF (HYLD),
ETF mit Unternehmensanleihen in den USA, die unterhalb des Investmentstatus rangieren
(Hinweis: Zwar ETF, aber mit aktivem Management, daher relativ hohe jährlich Gebühren von &gt;1%)</t>
        </r>
      </text>
    </comment>
    <comment ref="A12" authorId="0">
      <text>
        <r>
          <rPr>
            <b/>
            <sz val="9"/>
            <color indexed="8"/>
            <rFont val="Tahoma"/>
            <family val="2"/>
          </rPr>
          <t xml:space="preserve">Aktien ETF aus der Region USA, Sektor REITs
</t>
        </r>
      </text>
    </comment>
    <comment ref="A13" authorId="0">
      <text>
        <r>
          <rPr>
            <b/>
            <sz val="8"/>
            <color indexed="8"/>
            <rFont val="Tahoma"/>
            <family val="2"/>
          </rPr>
          <t>ETF mit den Anlageklassen globale Aktien mit Schwerpunkt Dividenden, globale Immobilien, Staatsanleihen aus aller Welt, globale Unternehmensanleihen und alternative Investments.</t>
        </r>
      </text>
    </comment>
    <comment ref="A14" authorId="0">
      <text>
        <r>
          <rPr>
            <b/>
            <sz val="9"/>
            <color indexed="8"/>
            <rFont val="Tahoma"/>
            <family val="2"/>
          </rPr>
          <t>ETF mit den Anlageklassen Aktien, Anleihen, REITs und alternative Investments mit einer regelmäßigen Ausschüttung</t>
        </r>
      </text>
    </comment>
    <comment ref="A15" authorId="0">
      <text>
        <r>
          <rPr>
            <b/>
            <sz val="8"/>
            <color indexed="8"/>
            <rFont val="Tahoma"/>
            <family val="2"/>
          </rPr>
          <t>ETF mit globalen Unternehmensanleihen (jedoch Schwerpunkt USA), die unterhalb des Investmentsrating gelistet sind.</t>
        </r>
      </text>
    </comment>
    <comment ref="A16" authorId="0">
      <text>
        <r>
          <rPr>
            <b/>
            <sz val="8"/>
            <color indexed="8"/>
            <rFont val="Tahoma"/>
            <family val="2"/>
          </rPr>
          <t>ETF mit globalen Unternehmensanleihen (jedoch Schwerpunkt USA), die unterhalb des Investmentsrating gelistet sind.</t>
        </r>
      </text>
    </comment>
    <comment ref="A17" authorId="0">
      <text>
        <r>
          <rPr>
            <b/>
            <sz val="8"/>
            <color indexed="8"/>
            <rFont val="Tahoma"/>
            <family val="2"/>
          </rPr>
          <t>ETF mit Staatsanleihen und Unternehmensanleihen aus den Emerging Markets.</t>
        </r>
      </text>
    </comment>
    <comment ref="A18" authorId="0">
      <text>
        <r>
          <rPr>
            <b/>
            <sz val="8"/>
            <color indexed="8"/>
            <rFont val="Tahoma"/>
            <family val="2"/>
          </rPr>
          <t>ETF mit Aktien aus dem S&amp;P 500, die eine hohe Dividendenrendite erwarten lassen.</t>
        </r>
      </text>
    </comment>
    <comment ref="A20" authorId="0">
      <text>
        <r>
          <rPr>
            <b/>
            <sz val="9"/>
            <color indexed="8"/>
            <rFont val="Tahoma"/>
            <family val="2"/>
          </rPr>
          <t>Aktien-ETF der Region USA</t>
        </r>
      </text>
    </comment>
    <comment ref="A21" authorId="0">
      <text>
        <r>
          <rPr>
            <b/>
            <sz val="8"/>
            <color indexed="8"/>
            <rFont val="Tahoma"/>
            <family val="2"/>
          </rPr>
          <t>ETF mit den Anlageklassen globale Aktien mit Schwerpunkt Dividenden, REITs, MLPs, Preferred Securities und High Yield Unternehmensanleihen.</t>
        </r>
      </text>
    </comment>
    <comment ref="A22" authorId="0">
      <text>
        <r>
          <rPr>
            <b/>
            <sz val="9"/>
            <color indexed="8"/>
            <rFont val="Tahoma"/>
            <family val="2"/>
          </rPr>
          <t xml:space="preserve">ETF mit Fonds aus aller Welt, die hohe Ausschüttungen aus Anleihen, High Yield-Anleihen und Dividenden erzielen
</t>
        </r>
      </text>
    </comment>
    <comment ref="A23" authorId="0">
      <text>
        <r>
          <rPr>
            <b/>
            <sz val="9"/>
            <color indexed="8"/>
            <rFont val="Tahoma"/>
            <family val="2"/>
          </rPr>
          <t xml:space="preserve">ETF mit Staatsanleihen aus Schwellenländern
</t>
        </r>
      </text>
    </comment>
    <comment ref="A25" authorId="0">
      <text>
        <r>
          <rPr>
            <b/>
            <sz val="9"/>
            <color indexed="8"/>
            <rFont val="Tahoma"/>
            <family val="2"/>
          </rPr>
          <t>Globaler Aktien-ETF</t>
        </r>
      </text>
    </comment>
    <comment ref="A26" authorId="0">
      <text>
        <r>
          <rPr>
            <b/>
            <sz val="9"/>
            <color indexed="8"/>
            <rFont val="Tahoma"/>
            <family val="2"/>
          </rPr>
          <t>Aktien-ETF der Region Asien-Pazifik</t>
        </r>
      </text>
    </comment>
    <comment ref="A27" authorId="0">
      <text>
        <r>
          <rPr>
            <b/>
            <sz val="9"/>
            <color indexed="8"/>
            <rFont val="Tahoma"/>
            <family val="2"/>
          </rPr>
          <t>ETF mit weltweit dividendenstarken Unternehmen, derzeitiger Schwerpunkt Europa, Australien, aber auch Schwellenländer</t>
        </r>
      </text>
    </comment>
    <comment ref="A28" authorId="0">
      <text>
        <r>
          <rPr>
            <b/>
            <sz val="9"/>
            <color indexed="8"/>
            <rFont val="Tahoma"/>
            <family val="2"/>
          </rPr>
          <t>Aktien-ETF der Region Deutschland</t>
        </r>
      </text>
    </comment>
    <comment ref="A29" authorId="0">
      <text>
        <r>
          <rPr>
            <b/>
            <sz val="9"/>
            <color indexed="8"/>
            <rFont val="Tahoma"/>
            <family val="2"/>
          </rPr>
          <t>Aktien-ETF der Region Europa</t>
        </r>
      </text>
    </comment>
    <comment ref="A30" authorId="0">
      <text>
        <r>
          <rPr>
            <b/>
            <sz val="9"/>
            <color indexed="8"/>
            <rFont val="Tahoma"/>
            <family val="2"/>
          </rPr>
          <t>Aktien-ETF der Region Eurozone</t>
        </r>
      </text>
    </comment>
    <comment ref="A31" authorId="0">
      <text>
        <r>
          <rPr>
            <b/>
            <sz val="9"/>
            <color indexed="8"/>
            <rFont val="Tahoma"/>
            <family val="2"/>
          </rPr>
          <t>Aktien-ETF der Region Eurozone</t>
        </r>
      </text>
    </comment>
    <comment ref="A32" authorId="0">
      <text>
        <r>
          <rPr>
            <b/>
            <sz val="9"/>
            <color indexed="8"/>
            <rFont val="Tahoma"/>
            <family val="2"/>
          </rPr>
          <t xml:space="preserve">Aktien-ETF der Region Eurozone
</t>
        </r>
      </text>
    </comment>
    <comment ref="A33" authorId="0">
      <text>
        <r>
          <rPr>
            <b/>
            <sz val="9"/>
            <color indexed="8"/>
            <rFont val="Tahoma"/>
            <family val="2"/>
          </rPr>
          <t xml:space="preserve">Aktien-ETF der Region Europa
</t>
        </r>
      </text>
    </comment>
    <comment ref="A34" authorId="0">
      <text>
        <r>
          <rPr>
            <b/>
            <sz val="9"/>
            <color indexed="8"/>
            <rFont val="Tahoma"/>
            <family val="2"/>
          </rPr>
          <t>Aktien-ETF der Region USA</t>
        </r>
      </text>
    </comment>
    <comment ref="A35" authorId="0">
      <text>
        <r>
          <rPr>
            <b/>
            <sz val="9"/>
            <color indexed="8"/>
            <rFont val="Tahoma"/>
            <family val="2"/>
          </rPr>
          <t>Aktien ETF der Region Eurozone, Sektor Telekommunikation</t>
        </r>
      </text>
    </comment>
    <comment ref="A36" authorId="0">
      <text>
        <r>
          <rPr>
            <b/>
            <sz val="9"/>
            <color indexed="8"/>
            <rFont val="Tahoma"/>
            <family val="2"/>
          </rPr>
          <t>Aktien ETF der Region Europa, Sektor Versorger</t>
        </r>
      </text>
    </comment>
    <comment ref="A37" authorId="0">
      <text>
        <r>
          <rPr>
            <b/>
            <sz val="9"/>
            <color indexed="8"/>
            <rFont val="Tahoma"/>
            <family val="2"/>
          </rPr>
          <t>ETF mit REITs (Immobilienaktien) aus der Region Asien</t>
        </r>
      </text>
    </comment>
    <comment ref="A38" authorId="0">
      <text>
        <r>
          <rPr>
            <b/>
            <sz val="9"/>
            <color indexed="8"/>
            <rFont val="Tahoma"/>
            <family val="2"/>
          </rPr>
          <t>ETF von einer Auswahl an "master limited partnership"-Unternehmen</t>
        </r>
      </text>
    </comment>
    <comment ref="A39" authorId="0">
      <text>
        <r>
          <rPr>
            <b/>
            <sz val="9"/>
            <color indexed="8"/>
            <rFont val="Tahoma"/>
            <family val="2"/>
          </rPr>
          <t>ETF mit Unternehmensanleihen in Europa</t>
        </r>
      </text>
    </comment>
    <comment ref="A40" authorId="0">
      <text>
        <r>
          <rPr>
            <b/>
            <sz val="9"/>
            <color indexed="8"/>
            <rFont val="Tahoma"/>
            <family val="2"/>
          </rPr>
          <t xml:space="preserve">Aktien-ETF mit Unternehmen aus weltweiten Schwellenländern
</t>
        </r>
      </text>
    </comment>
    <comment ref="A41" authorId="0">
      <text>
        <r>
          <rPr>
            <b/>
            <sz val="9"/>
            <color indexed="8"/>
            <rFont val="Tahoma"/>
            <family val="2"/>
          </rPr>
          <t>Globaler Aktien-ETF</t>
        </r>
      </text>
    </comment>
    <comment ref="A42" authorId="0">
      <text>
        <r>
          <rPr>
            <b/>
            <sz val="9"/>
            <color indexed="8"/>
            <rFont val="Tahoma"/>
            <family val="2"/>
          </rPr>
          <t>Aktien ETF aus der Region USA, Sektor REITs</t>
        </r>
      </text>
    </comment>
    <comment ref="A43" authorId="0">
      <text>
        <r>
          <rPr>
            <b/>
            <sz val="9"/>
            <color indexed="8"/>
            <rFont val="Tahoma"/>
            <family val="2"/>
          </rPr>
          <t>Aktien ETF aus der Region USA, Sektor REITs</t>
        </r>
      </text>
    </comment>
    <comment ref="A44" authorId="0">
      <text>
        <r>
          <rPr>
            <b/>
            <sz val="9"/>
            <color indexed="8"/>
            <rFont val="Tahoma"/>
            <family val="2"/>
          </rPr>
          <t xml:space="preserve">Aktien-ETF der weltweiten Dividenden-Aristokraten
</t>
        </r>
      </text>
    </comment>
    <comment ref="A45" authorId="0">
      <text>
        <r>
          <rPr>
            <b/>
            <sz val="9"/>
            <color indexed="8"/>
            <rFont val="Tahoma"/>
            <family val="2"/>
          </rPr>
          <t xml:space="preserve">Aktien-ETF der Dividenden-Aristokraten aus den USA
</t>
        </r>
      </text>
    </comment>
    <comment ref="A46" authorId="0">
      <text>
        <r>
          <rPr>
            <b/>
            <sz val="9"/>
            <color indexed="8"/>
            <rFont val="Tahoma"/>
            <family val="2"/>
          </rPr>
          <t>ETF mit 40 bis 70 Private Equity Unternehmen</t>
        </r>
      </text>
    </comment>
    <comment ref="A47" authorId="0">
      <text>
        <r>
          <rPr>
            <b/>
            <sz val="9"/>
            <color indexed="8"/>
            <rFont val="Tahoma"/>
            <family val="2"/>
          </rPr>
          <t>ETF mit Staatsanleihen aus der Eurozone "Investments-Grade" mit einer Restlaufzeit von mehr als 10 Jahren</t>
        </r>
      </text>
    </comment>
    <comment ref="A48" authorId="0">
      <text>
        <r>
          <rPr>
            <b/>
            <sz val="9"/>
            <color indexed="8"/>
            <rFont val="Tahoma"/>
            <family val="2"/>
          </rPr>
          <t xml:space="preserve">Globaler Aktien-ETF
</t>
        </r>
      </text>
    </comment>
    <comment ref="A49" authorId="1">
      <text>
        <r>
          <rPr>
            <b/>
            <sz val="9"/>
            <rFont val="Segoe UI"/>
            <family val="2"/>
          </rPr>
          <t>Aktien-ETF Europa</t>
        </r>
      </text>
    </comment>
    <comment ref="A50" authorId="1">
      <text>
        <r>
          <rPr>
            <b/>
            <sz val="9"/>
            <rFont val="Segoe UI"/>
            <family val="2"/>
          </rPr>
          <t>Aktien-ETF Europa SmallCap</t>
        </r>
      </text>
    </comment>
    <comment ref="A51" authorId="1">
      <text>
        <r>
          <rPr>
            <b/>
            <sz val="9"/>
            <rFont val="Segoe UI"/>
            <family val="2"/>
          </rPr>
          <t>Aktien-ETF der Region USA</t>
        </r>
      </text>
    </comment>
    <comment ref="A52" authorId="1">
      <text>
        <r>
          <rPr>
            <b/>
            <sz val="9"/>
            <rFont val="Segoe UI"/>
            <family val="2"/>
          </rPr>
          <t>Aktien-ETF der Region USA (SmallCap)</t>
        </r>
      </text>
    </comment>
    <comment ref="A53" authorId="1">
      <text>
        <r>
          <rPr>
            <b/>
            <sz val="9"/>
            <rFont val="Segoe UI"/>
            <family val="2"/>
          </rPr>
          <t>Aktien-ETF der Region Emerging Markets</t>
        </r>
      </text>
    </comment>
    <comment ref="A54" authorId="1">
      <text>
        <r>
          <rPr>
            <b/>
            <sz val="9"/>
            <rFont val="Segoe UI"/>
            <family val="2"/>
          </rPr>
          <t>Aktien-ETF der Region Emerging Markets (SmallCap)</t>
        </r>
      </text>
    </comment>
    <comment ref="A55" authorId="0">
      <text>
        <r>
          <rPr>
            <b/>
            <sz val="9"/>
            <color indexed="8"/>
            <rFont val="Tahoma"/>
            <family val="2"/>
          </rPr>
          <t xml:space="preserve">ETF mit Unternehmensanleihen, Schwerpunkt USA </t>
        </r>
      </text>
    </comment>
    <comment ref="A57" authorId="0">
      <text>
        <r>
          <rPr>
            <b/>
            <sz val="9"/>
            <color indexed="8"/>
            <rFont val="Tahoma"/>
            <family val="2"/>
          </rPr>
          <t>ETF mit Unternehmensanleihen (vorwiegend) aus Europa, die unterhalb des Investmentstatus rangieren</t>
        </r>
      </text>
    </comment>
    <comment ref="A58" authorId="0">
      <text>
        <r>
          <rPr>
            <b/>
            <sz val="9"/>
            <color indexed="8"/>
            <rFont val="Tahoma"/>
            <family val="2"/>
          </rPr>
          <t>ETF mit Unternehmensanleihen, hauptsächlich USA, die unterhalb des Investmentstatus rangieren</t>
        </r>
      </text>
    </comment>
    <comment ref="A59" authorId="0">
      <text>
        <r>
          <rPr>
            <b/>
            <sz val="9"/>
            <color indexed="8"/>
            <rFont val="Tahoma"/>
            <family val="2"/>
          </rPr>
          <t>ETF mit Unternehmensanleihen (vorwiegend) aus Europa, die unterhalb des Investmentstatus rangieren</t>
        </r>
      </text>
    </comment>
    <comment ref="A60" authorId="0">
      <text>
        <r>
          <rPr>
            <b/>
            <sz val="9"/>
            <color indexed="8"/>
            <rFont val="Tahoma"/>
            <family val="2"/>
          </rPr>
          <t>ETF auf Staatsanleihen von Schwellenländern, in deren jeweiliger Währung</t>
        </r>
      </text>
    </comment>
    <comment ref="A61" authorId="0">
      <text>
        <r>
          <rPr>
            <b/>
            <sz val="9"/>
            <color indexed="8"/>
            <rFont val="Tahoma"/>
            <family val="2"/>
          </rPr>
          <t xml:space="preserve">ETF mit Unternehmensanleihen, Schwerpunkt Schwellenländer </t>
        </r>
      </text>
    </comment>
    <comment ref="A62" authorId="1">
      <text>
        <r>
          <rPr>
            <b/>
            <sz val="9"/>
            <rFont val="Segoe UI"/>
            <family val="2"/>
          </rPr>
          <t>ETF mit Staatsanleihen aus der Region Asien</t>
        </r>
      </text>
    </comment>
    <comment ref="A63" authorId="1">
      <text>
        <r>
          <rPr>
            <b/>
            <sz val="9"/>
            <rFont val="Segoe UI"/>
            <family val="2"/>
          </rPr>
          <t>ETF mit Staatsanleihen der Eurozone mit einer Laufzeit von 15 bis 30 Jahren</t>
        </r>
        <r>
          <rPr>
            <sz val="9"/>
            <rFont val="Segoe UI"/>
            <family val="2"/>
          </rPr>
          <t xml:space="preserve">
</t>
        </r>
      </text>
    </comment>
    <comment ref="A64" authorId="1">
      <text>
        <r>
          <rPr>
            <b/>
            <sz val="9"/>
            <rFont val="Segoe UI"/>
            <family val="2"/>
          </rPr>
          <t>ETF mit Staatsanleihen der USA mit einer Laufzeit von 7 bis 10 Jahren</t>
        </r>
      </text>
    </comment>
    <comment ref="A65" authorId="1">
      <text>
        <r>
          <rPr>
            <b/>
            <sz val="9"/>
            <rFont val="Segoe UI"/>
            <family val="2"/>
          </rPr>
          <t>ETF mit Unternehmensanleihen aus den Schwellenländern</t>
        </r>
      </text>
    </comment>
    <comment ref="A66" authorId="0">
      <text>
        <r>
          <rPr>
            <b/>
            <sz val="9"/>
            <color indexed="8"/>
            <rFont val="Tahoma"/>
            <family val="2"/>
          </rPr>
          <t>ETF mit globalen Unternehmensanleihen mit Investment Grade</t>
        </r>
      </text>
    </comment>
    <comment ref="A67" authorId="0">
      <text>
        <r>
          <rPr>
            <b/>
            <sz val="9"/>
            <color indexed="8"/>
            <rFont val="Tahoma"/>
            <family val="2"/>
          </rPr>
          <t>ETF mit Unternehmensanleihen aus aller Welt, die unterhalb des Investmentstatus rangieren</t>
        </r>
      </text>
    </comment>
    <comment ref="A68" authorId="0">
      <text>
        <r>
          <rPr>
            <b/>
            <sz val="9"/>
            <color indexed="8"/>
            <rFont val="Tahoma"/>
            <family val="2"/>
          </rPr>
          <t>Aktien-ETF der Dividenden-Aristokraten aus Asien</t>
        </r>
      </text>
    </comment>
    <comment ref="A69" authorId="0">
      <text>
        <r>
          <rPr>
            <b/>
            <sz val="9"/>
            <color indexed="8"/>
            <rFont val="Tahoma"/>
            <family val="2"/>
          </rPr>
          <t xml:space="preserve">Aktien-ETF der Dividenden-Aristokraten aus der Eurozone
</t>
        </r>
      </text>
    </comment>
    <comment ref="A70" authorId="0">
      <text>
        <r>
          <rPr>
            <b/>
            <sz val="9"/>
            <color indexed="8"/>
            <rFont val="Tahoma"/>
            <family val="2"/>
          </rPr>
          <t xml:space="preserve">Aktien-ETF mit Unternehmen aus weltweiten Schwellenländern
</t>
        </r>
      </text>
    </comment>
    <comment ref="A72" authorId="0">
      <text>
        <r>
          <rPr>
            <b/>
            <sz val="9"/>
            <color indexed="8"/>
            <rFont val="Tahoma"/>
            <family val="2"/>
          </rPr>
          <t>Globaler Aktien-ETF</t>
        </r>
      </text>
    </comment>
    <comment ref="A73" authorId="0">
      <text>
        <r>
          <rPr>
            <b/>
            <sz val="9"/>
            <color indexed="8"/>
            <rFont val="Tahoma"/>
            <family val="2"/>
          </rPr>
          <t xml:space="preserve">Alternative zum DWS Top Dividende, ein aktiv global anlegenden Aktien-Fonds, kein ETF!
</t>
        </r>
      </text>
    </comment>
    <comment ref="A74" authorId="0">
      <text>
        <r>
          <rPr>
            <b/>
            <sz val="9"/>
            <color indexed="8"/>
            <rFont val="Tahoma"/>
            <family val="2"/>
          </rPr>
          <t>Der Klassiker unter den aktiven global anlegenden Aktien-Fonds, kein ETF!</t>
        </r>
      </text>
    </comment>
    <comment ref="A75" authorId="0">
      <text>
        <r>
          <rPr>
            <b/>
            <sz val="9"/>
            <color indexed="8"/>
            <rFont val="Tahoma"/>
            <family val="2"/>
          </rPr>
          <t>Aktien-ETF mit Dividendentiteln aus dem DAX</t>
        </r>
      </text>
    </comment>
  </commentList>
</comments>
</file>

<file path=xl/sharedStrings.xml><?xml version="1.0" encoding="utf-8"?>
<sst xmlns="http://schemas.openxmlformats.org/spreadsheetml/2006/main" count="1462" uniqueCount="271">
  <si>
    <t xml:space="preserve">Overview Dividend/Interest </t>
  </si>
  <si>
    <t>average</t>
  </si>
  <si>
    <t>actual</t>
  </si>
  <si>
    <t>anual</t>
  </si>
  <si>
    <t>price</t>
  </si>
  <si>
    <t>total rate</t>
  </si>
  <si>
    <t>Überblick Dividenden/Zinsen</t>
  </si>
  <si>
    <t>finanziell umdenken!</t>
  </si>
  <si>
    <t>market</t>
  </si>
  <si>
    <t>rate of</t>
  </si>
  <si>
    <t>movem.</t>
  </si>
  <si>
    <t>of return</t>
  </si>
  <si>
    <t>return</t>
  </si>
  <si>
    <t>ret. 2011</t>
  </si>
  <si>
    <t>mittlerer</t>
  </si>
  <si>
    <t>aktuelle</t>
  </si>
  <si>
    <t>Rendite</t>
  </si>
  <si>
    <t>Kurs-</t>
  </si>
  <si>
    <t>Gesamt-</t>
  </si>
  <si>
    <t>value paper / Wertpapier</t>
  </si>
  <si>
    <t>ISIN (WKN)</t>
  </si>
  <si>
    <t>Distribution per share in Euro / Ausschüttungen pro Anteil in Euro</t>
  </si>
  <si>
    <t>Euro/US-Dollar</t>
  </si>
  <si>
    <t>Kurspreis</t>
  </si>
  <si>
    <t>p.a. 2011</t>
  </si>
  <si>
    <t>entwickl.</t>
  </si>
  <si>
    <t>Ja</t>
  </si>
  <si>
    <t>Fe</t>
  </si>
  <si>
    <t>Mä</t>
  </si>
  <si>
    <t>Ap</t>
  </si>
  <si>
    <t>Ma</t>
  </si>
  <si>
    <t>Ju</t>
  </si>
  <si>
    <t>Au</t>
  </si>
  <si>
    <t>Se</t>
  </si>
  <si>
    <t>Ok</t>
  </si>
  <si>
    <t>No</t>
  </si>
  <si>
    <t>De</t>
  </si>
  <si>
    <t>Global X SuperDividend ETF</t>
  </si>
  <si>
    <t>US37950E5490</t>
  </si>
  <si>
    <t>monthly</t>
  </si>
  <si>
    <t>xx</t>
  </si>
  <si>
    <t>SPDR Barclays Capital High Yield Bond ETF</t>
  </si>
  <si>
    <t>WKN: A0Q66K</t>
  </si>
  <si>
    <t>PowerShares KBW High Divid.Yield Financ.Portfolio</t>
  </si>
  <si>
    <t>US73936Q7934</t>
  </si>
  <si>
    <t>Peritus High Yield ETF</t>
  </si>
  <si>
    <t>WKN: A1JG6S</t>
  </si>
  <si>
    <t>iShares JPMorgan $ Emerging Markets Bond Fund</t>
  </si>
  <si>
    <t>DE000A0RFFT0</t>
  </si>
  <si>
    <t>iShares STOXX Global Select Dividend 100 (DE)</t>
  </si>
  <si>
    <t>DE000A0F5UH1</t>
  </si>
  <si>
    <t>quarterly</t>
  </si>
  <si>
    <t>iShares DowJones Asia Pacif.Select Divid. 30 (DE)</t>
  </si>
  <si>
    <t>DE000A0H0744</t>
  </si>
  <si>
    <t>SPDR S&amp;P International Dividend ETF</t>
  </si>
  <si>
    <t>WKN: A0QYTF</t>
  </si>
  <si>
    <t>ETFlab DAXplus® Maximum Dividend</t>
  </si>
  <si>
    <t>DE000ETFL235</t>
  </si>
  <si>
    <t>iShares STOXX Europe Select Dividend 30 (DE)</t>
  </si>
  <si>
    <t>DE0002635299</t>
  </si>
  <si>
    <t>ETFLAB EURO STOXX select dividend 30</t>
  </si>
  <si>
    <t>DE000ETFL078</t>
  </si>
  <si>
    <t>IShares DOW JONES U.S. select dividend (DE)</t>
  </si>
  <si>
    <t>DE000A0D8Q49</t>
  </si>
  <si>
    <t>iShares EURO STOXX Telecommunications (DE)</t>
  </si>
  <si>
    <t>DE0006289317</t>
  </si>
  <si>
    <t>IShares STOXX EUROPE 600 UTILITIES (DE)</t>
  </si>
  <si>
    <t>DE000A0Q4R02</t>
  </si>
  <si>
    <t>IShares FTSE EPRA/NAREIT Asia Property Yield Fund</t>
  </si>
  <si>
    <t>DE000A0LGQJ9</t>
  </si>
  <si>
    <t>Global X MLP ETF</t>
  </si>
  <si>
    <t>US37950E4733</t>
  </si>
  <si>
    <t>ETFlab iBoxx EUR Liquid Corporates Diversified</t>
  </si>
  <si>
    <t>DE000ETFL375</t>
  </si>
  <si>
    <t>IShares MARKIT IBOXX USD CORPORATE BOND</t>
  </si>
  <si>
    <t>DE000A0DPYY0</t>
  </si>
  <si>
    <t>IShares Markit IBoxx Euro High Yield</t>
  </si>
  <si>
    <t>DE000A1C8QT0</t>
  </si>
  <si>
    <t>SPDR Barclays Capital Euro High Yield Bond ETF</t>
  </si>
  <si>
    <t>IE00B6YX5M31</t>
  </si>
  <si>
    <t>SPDR S&amp;P Emerging Markets Dividende ETF</t>
  </si>
  <si>
    <t>IE00B6YX5B26</t>
  </si>
  <si>
    <t>DB x-trackers STOXX global select dividend 100</t>
  </si>
  <si>
    <t>LU0292096186</t>
  </si>
  <si>
    <t>iShares EURO STOXX Select Dividend 30 (DE)</t>
  </si>
  <si>
    <t>DE0002635281</t>
  </si>
  <si>
    <t>DWS Top Dividende</t>
  </si>
  <si>
    <t>DE0009848119</t>
  </si>
  <si>
    <t>IShares DIVDAX (DE)</t>
  </si>
  <si>
    <t>DE0002635273</t>
  </si>
  <si>
    <t>Durchschnitt</t>
  </si>
  <si>
    <t>MSCI ACWI World</t>
  </si>
  <si>
    <t>&gt;=10,0%</t>
  </si>
  <si>
    <t>&gt;=7,0%, &lt;10,0%</t>
  </si>
  <si>
    <t>&gt;=5,0%, &lt;7,0%</t>
  </si>
  <si>
    <t>&gt;=3,5%, &lt;5,0%</t>
  </si>
  <si>
    <t>&lt; 3,5%</t>
  </si>
  <si>
    <t>change</t>
  </si>
  <si>
    <t>Yield</t>
  </si>
  <si>
    <t>ret. 2012</t>
  </si>
  <si>
    <t>Chart Euro/US-Dollar</t>
  </si>
  <si>
    <t>Veränd.</t>
  </si>
  <si>
    <t>Ertrag</t>
  </si>
  <si>
    <t>p.a. 2012</t>
  </si>
  <si>
    <t>Vorjahr</t>
  </si>
  <si>
    <t>US78464A4177</t>
  </si>
  <si>
    <t>Global X SuperIncome Preferred ETF</t>
  </si>
  <si>
    <t>US37950E3339</t>
  </si>
  <si>
    <t>x</t>
  </si>
  <si>
    <t>PowerShares KBW Premium Yield Equity REIT Portfolio</t>
  </si>
  <si>
    <t>US73936Q8197</t>
  </si>
  <si>
    <t>Arrow Dow Jones Global Yield ETF</t>
  </si>
  <si>
    <t>Cusip: 66537H105</t>
  </si>
  <si>
    <t>iShares Global High Yield Corporate Bond</t>
  </si>
  <si>
    <t>WKN: A1J9R6</t>
  </si>
  <si>
    <t>iShares Euro STOXX (DE)</t>
  </si>
  <si>
    <t>DE000A0D8Q07</t>
  </si>
  <si>
    <t>iShares STOXX Europe 600 (DE)</t>
  </si>
  <si>
    <t>DE0002635307</t>
  </si>
  <si>
    <t>iShares Dow Jones Emerg. Mark. Select Dividend</t>
  </si>
  <si>
    <t>DE000A1JXDN6</t>
  </si>
  <si>
    <t>Guggenheim S&amp;P Global Dividend Opportunities Index ETF</t>
  </si>
  <si>
    <t>WKN: A0X81J</t>
  </si>
  <si>
    <t>Market Vectors® Mortgage REIT Income ETF</t>
  </si>
  <si>
    <t>US57060U3243</t>
  </si>
  <si>
    <t>FTSE NAREIT Mortgage Plus Capped Index Fund</t>
  </si>
  <si>
    <t>WKN: A0X81H</t>
  </si>
  <si>
    <t>SPDR S&amp;P US DIVIDEND ARISTOCRATS ETF</t>
  </si>
  <si>
    <t>IE00B6YX5D40</t>
  </si>
  <si>
    <t>iShares Markit iBoxx $ High Yield Capped Bond</t>
  </si>
  <si>
    <t>DE000A1J0ZA1</t>
  </si>
  <si>
    <t>iShares Barclays Cap. Emerg. Mark. Local Govt Bond (IUSP)</t>
  </si>
  <si>
    <t>DE000A1JB4Q0</t>
  </si>
  <si>
    <t>iShares Morningstar $ Emerg. Mark. Corporate Bd</t>
  </si>
  <si>
    <t>DE000A1J0BJ3</t>
  </si>
  <si>
    <t>BL Equities Dividend A EUR</t>
  </si>
  <si>
    <t>LU0309191491</t>
  </si>
  <si>
    <t>© by Lars Hattwig</t>
  </si>
  <si>
    <t>Eine Vervielfältigung dieses Produktes oder ein Weiterreichen an dritte Parteien ist nicht gestattet.</t>
  </si>
  <si>
    <t>ret. 2013</t>
  </si>
  <si>
    <t>p.a.2013</t>
  </si>
  <si>
    <t>US00768Y5033</t>
  </si>
  <si>
    <t>US66537H1059</t>
  </si>
  <si>
    <t>iShares Multi-Asset Income ETF</t>
  </si>
  <si>
    <t>US46432F8757</t>
  </si>
  <si>
    <t>US4642861789</t>
  </si>
  <si>
    <t>Market Vectors Intl High Yield Bond ETF (IHY)</t>
  </si>
  <si>
    <t>US57061R2058</t>
  </si>
  <si>
    <t>iShares Emerging Markets High Yield Bond (EMHY)</t>
  </si>
  <si>
    <t>US4642862852</t>
  </si>
  <si>
    <t>PowerShares S&amp;P 500® High Dividend Portfolio</t>
  </si>
  <si>
    <t>US73937B6544</t>
  </si>
  <si>
    <t>Global X SuperDividend U.S. ETF</t>
  </si>
  <si>
    <t>US37950E2919</t>
  </si>
  <si>
    <t>First Trust Multi-Asset Diversified Inc (MDIV)</t>
  </si>
  <si>
    <t>WKN: A1W1BH</t>
  </si>
  <si>
    <t>US78463X7729</t>
  </si>
  <si>
    <t>Deka DAXplus® Maximum Dividend</t>
  </si>
  <si>
    <t>Deka EURO STOXX select dividend 30</t>
  </si>
  <si>
    <t>Deka iBoxx EUR Liquid Corporates Diversified</t>
  </si>
  <si>
    <t>US18383M8608</t>
  </si>
  <si>
    <t>Market Vectors® Mortgage REIT Income ETF(MORT)</t>
  </si>
  <si>
    <t>US4642885390</t>
  </si>
  <si>
    <t>SPDR S&amp;P Global Dividend Aristocrats UCITS ETF</t>
  </si>
  <si>
    <t>IE00B9CQXS71</t>
  </si>
  <si>
    <t>PowerShares Global Listed Private Equity Portfolio</t>
  </si>
  <si>
    <t>US73935X1954</t>
  </si>
  <si>
    <t>Vanguard FTSE All-World H. Divid. Yld UCITS ETF</t>
  </si>
  <si>
    <t>IE00B8GKDB10</t>
  </si>
  <si>
    <t>SPDR Citi Asia Local Government Bond UCITS ETF</t>
  </si>
  <si>
    <t>IE00B7GBL799</t>
  </si>
  <si>
    <t>iShares Global Corporate Bond</t>
  </si>
  <si>
    <t>DE000A1J7CK4</t>
  </si>
  <si>
    <t>iShares Global High Yield Corp Bond ETF (HYLD)</t>
  </si>
  <si>
    <t>DE000A1KB2A5</t>
  </si>
  <si>
    <t>SPDR S&amp;P Pan Asia Dividend Aristocrats UCITS ETF</t>
  </si>
  <si>
    <t>IE00B9KNR336</t>
  </si>
  <si>
    <t>SPDR® S&amp;P® Euro Dividend Aristocrats UCITS ETF</t>
  </si>
  <si>
    <t>IE00B5M1WJ87</t>
  </si>
  <si>
    <t>expected</t>
  </si>
  <si>
    <t>next</t>
  </si>
  <si>
    <t>ret. 2014</t>
  </si>
  <si>
    <t>Distribut.</t>
  </si>
  <si>
    <t>(neu)</t>
  </si>
  <si>
    <t>alle ETF im Musterdepot</t>
  </si>
  <si>
    <t>vorauss.</t>
  </si>
  <si>
    <t>p.a.2014</t>
  </si>
  <si>
    <t>nächste</t>
  </si>
  <si>
    <t>Aussch.</t>
  </si>
  <si>
    <t>US04273H1041</t>
  </si>
  <si>
    <t>US33738R1005</t>
  </si>
  <si>
    <t>PowerShares CEF Income Composite Portfolio</t>
  </si>
  <si>
    <t>US73936Q8437</t>
  </si>
  <si>
    <t>iShares Asia Property Yield UCITS ETF</t>
  </si>
  <si>
    <t>iShares Emerging Markets Dividend UCITS ETF</t>
  </si>
  <si>
    <t>iShares Euro Governm. Bd. Capped 10.5+yr ETF</t>
  </si>
  <si>
    <t>DE000A0H08C4</t>
  </si>
  <si>
    <t>iShares $ Corporate Bond UCITS ETF</t>
  </si>
  <si>
    <t>IE00B66F4759</t>
  </si>
  <si>
    <t>IE00B4PY7Y77</t>
  </si>
  <si>
    <t>SPDR BofA Merrill Lynch Em.Ma. Corp. Bd. ETF</t>
  </si>
  <si>
    <t>IE00B7LFXY77</t>
  </si>
  <si>
    <t>&gt;=6,0%, &lt;10,0%</t>
  </si>
  <si>
    <t>&gt;=4,0%, &lt;6,0%</t>
  </si>
  <si>
    <t>&gt;=3,0%, &lt;4,0%</t>
  </si>
  <si>
    <t>&lt; 3,0%</t>
  </si>
  <si>
    <t>iShares Euro Governm. Bond 15-30yr ETF</t>
  </si>
  <si>
    <t>DE000A0LGQC4</t>
  </si>
  <si>
    <t>iShares $ Treasury Bond 7-10yr UCITS ETF</t>
  </si>
  <si>
    <t>DE000A0LGQB6</t>
  </si>
  <si>
    <t>ret. 2015</t>
  </si>
  <si>
    <t>p.a.2015</t>
  </si>
  <si>
    <t>annual</t>
  </si>
  <si>
    <t>semiannual</t>
  </si>
  <si>
    <t>TER</t>
  </si>
  <si>
    <t>%</t>
  </si>
  <si>
    <t>WisdomTree Europe Equity Income UCITS ETF</t>
  </si>
  <si>
    <t>DE000A14ND38</t>
  </si>
  <si>
    <t>WisdomTree Europe SmallCap Dividend UCITS ETF</t>
  </si>
  <si>
    <t>DE000A14ND46</t>
  </si>
  <si>
    <t>WisdomTree US Equity Income UCITS ETF</t>
  </si>
  <si>
    <t>DE000A14ND12</t>
  </si>
  <si>
    <t>WisdomTree US SmallCap Dividend UCITS ETF</t>
  </si>
  <si>
    <t>DE000A14ND20</t>
  </si>
  <si>
    <t>WisdomTree Em.Ma. SmallCap Divid. ETF</t>
  </si>
  <si>
    <t>DE000A14NDZ0</t>
  </si>
  <si>
    <t>DE000A14ND04</t>
  </si>
  <si>
    <t>iShares Mortgage Real Estate Capped ETF</t>
  </si>
  <si>
    <t>WisdomTree Em.Ma. Equity Income UCITS ETF</t>
  </si>
  <si>
    <t>Global X SuperDividend REIT ETF</t>
  </si>
  <si>
    <t>US37950E1275</t>
  </si>
  <si>
    <t>Wohlstand durch Aktien</t>
  </si>
  <si>
    <t>In welchen Fällen sind Aktien-ETFs und wann einzelne Aktien sinnvoller?</t>
  </si>
  <si>
    <t>Wie meistert ein Anleger strategisch und emotional eine schwierige Börsenphase?</t>
  </si>
  <si>
    <t>Welche Möglichkeiten gibt es, finanzielle Unabhängigkeit zu erlangen?</t>
  </si>
  <si>
    <t xml:space="preserve">Was sind Vor- und Nachteile des passiv Investierens? </t>
  </si>
  <si>
    <t xml:space="preserve">Aus welchem Grund sind Aktien eine der besten Möglichkeiten für die Altersvorsorge? </t>
  </si>
  <si>
    <t>11.2016</t>
  </si>
  <si>
    <r>
      <t>(up to date:</t>
    </r>
    <r>
      <rPr>
        <b/>
        <sz val="10"/>
        <rFont val="Arial"/>
        <family val="2"/>
      </rPr>
      <t xml:space="preserve"> 09. Januar 2016</t>
    </r>
    <r>
      <rPr>
        <sz val="10"/>
        <rFont val="Arial"/>
        <family val="2"/>
      </rPr>
      <t>)</t>
    </r>
  </si>
  <si>
    <t>ret. 2016</t>
  </si>
  <si>
    <t>p.a.2016</t>
  </si>
  <si>
    <t>02.2017</t>
  </si>
  <si>
    <t>10.2016</t>
  </si>
  <si>
    <t>04.2017</t>
  </si>
  <si>
    <t>US92189F4458</t>
  </si>
  <si>
    <t>VanEck Vectors Intern. High Yield Bond ETF (IHY)</t>
  </si>
  <si>
    <t>US92189F4524</t>
  </si>
  <si>
    <t>VanEck Vectors Mortgage REIT Income ETF (MORT)</t>
  </si>
  <si>
    <t>IE00B2NPKV68</t>
  </si>
  <si>
    <t>IE00B1FZS244</t>
  </si>
  <si>
    <t>IE0032895942</t>
  </si>
  <si>
    <t>IE00B5M4WH52</t>
  </si>
  <si>
    <t>IE00B1FZS913</t>
  </si>
  <si>
    <t>IE00B7J7TB45</t>
  </si>
  <si>
    <t>IE00B74DQ490</t>
  </si>
  <si>
    <t>IE00B1FZS798</t>
  </si>
  <si>
    <t>Onlinekurs Aktien Akademie</t>
  </si>
  <si>
    <t xml:space="preserve">in Kombination mit anderen Anlageklassen erfolgreich Vermögen aufzubauen und </t>
  </si>
  <si>
    <t xml:space="preserve">In diesem Onlinekurs finden Sie alle notwendigen Schritte gebündelt, um mit Aktien </t>
  </si>
  <si>
    <t xml:space="preserve">passives Einkommen zu generieren. Mit den Inhalten von Aktien Akademie </t>
  </si>
  <si>
    <t>können Sie die meisten Fehler vermeiden und gleich von Beginn an systematisch</t>
  </si>
  <si>
    <t xml:space="preserve">Ihr persönliches Vermögensportfolio aufbauen. Egal, ob mit Aktien-ETFs oder Einzel-Aktien. </t>
  </si>
  <si>
    <t>Nutzen Sie den Onlinekurs Aktien Akademie und Sie werden begeistert sein,</t>
  </si>
  <si>
    <t>wie entspannt es ist, Ihren eigenen Vermögensaufbau selbst erfolgreich zu managen.</t>
  </si>
  <si>
    <t>IE00B652H904</t>
  </si>
  <si>
    <t>IE00B6TLBW47</t>
  </si>
  <si>
    <t>12.2016</t>
  </si>
  <si>
    <t>03.2017</t>
  </si>
  <si>
    <t>01.2017</t>
  </si>
  <si>
    <r>
      <t>(up to date:</t>
    </r>
    <r>
      <rPr>
        <b/>
        <sz val="10"/>
        <rFont val="Arial"/>
        <family val="2"/>
      </rPr>
      <t xml:space="preserve"> 22. Oktober 2016</t>
    </r>
    <r>
      <rPr>
        <sz val="10"/>
        <rFont val="Arial"/>
        <family val="2"/>
      </rPr>
      <t>)</t>
    </r>
  </si>
  <si>
    <t>SPDR S&amp;P US Dividend Aristocrats ETF</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</si>
</sst>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0&quot; €&quot;;[Red]\-#,##0.00&quot; €&quot;"/>
    <numFmt numFmtId="166" formatCode="0.0%"/>
    <numFmt numFmtId="167" formatCode="&quot;Ja&quot;;&quot;Ja&quot;;&quot;Nein&quot;"/>
    <numFmt numFmtId="168" formatCode="&quot;Wahr&quot;;&quot;Wahr&quot;;&quot;Falsch&quot;"/>
    <numFmt numFmtId="169" formatCode="&quot;Ein&quot;;&quot;Ein&quot;;&quot;Aus&quot;"/>
    <numFmt numFmtId="170" formatCode="[$€-2]\ #,##0.00_);[Red]\([$€-2]\ #,##0.00\)"/>
  </numFmts>
  <fonts count="62">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52"/>
      <name val="Calibri"/>
      <family val="2"/>
    </font>
    <font>
      <sz val="11"/>
      <color indexed="1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2"/>
      <name val="Arial"/>
      <family val="2"/>
    </font>
    <font>
      <sz val="12"/>
      <name val="Arial"/>
      <family val="2"/>
    </font>
    <font>
      <sz val="9"/>
      <name val="Arial"/>
      <family val="2"/>
    </font>
    <font>
      <sz val="9"/>
      <color indexed="8"/>
      <name val="Tahoma"/>
      <family val="2"/>
    </font>
    <font>
      <u val="single"/>
      <sz val="10"/>
      <color indexed="12"/>
      <name val="Arial"/>
      <family val="2"/>
    </font>
    <font>
      <b/>
      <sz val="10"/>
      <name val="Arial"/>
      <family val="2"/>
    </font>
    <font>
      <sz val="8"/>
      <name val="Arial"/>
      <family val="2"/>
    </font>
    <font>
      <u val="single"/>
      <sz val="8"/>
      <color indexed="12"/>
      <name val="Arial"/>
      <family val="2"/>
    </font>
    <font>
      <b/>
      <sz val="9"/>
      <color indexed="8"/>
      <name val="Tahoma"/>
      <family val="2"/>
    </font>
    <font>
      <b/>
      <sz val="9"/>
      <name val="Arial"/>
      <family val="2"/>
    </font>
    <font>
      <b/>
      <sz val="10"/>
      <color indexed="16"/>
      <name val="Arial"/>
      <family val="2"/>
    </font>
    <font>
      <b/>
      <sz val="10"/>
      <color indexed="17"/>
      <name val="Arial"/>
      <family val="2"/>
    </font>
    <font>
      <b/>
      <sz val="8"/>
      <name val="Arial"/>
      <family val="2"/>
    </font>
    <font>
      <b/>
      <sz val="8"/>
      <color indexed="60"/>
      <name val="Arial"/>
      <family val="2"/>
    </font>
    <font>
      <b/>
      <sz val="8"/>
      <color indexed="17"/>
      <name val="Arial"/>
      <family val="2"/>
    </font>
    <font>
      <b/>
      <sz val="10"/>
      <color indexed="60"/>
      <name val="Arial"/>
      <family val="2"/>
    </font>
    <font>
      <b/>
      <sz val="8"/>
      <color indexed="8"/>
      <name val="Tahoma"/>
      <family val="2"/>
    </font>
    <font>
      <sz val="7"/>
      <color indexed="63"/>
      <name val="Arial"/>
      <family val="2"/>
    </font>
    <font>
      <sz val="8"/>
      <color indexed="8"/>
      <name val="Arial"/>
      <family val="2"/>
    </font>
    <font>
      <b/>
      <sz val="8"/>
      <color indexed="16"/>
      <name val="Arial"/>
      <family val="2"/>
    </font>
    <font>
      <sz val="8"/>
      <color indexed="63"/>
      <name val="Arial"/>
      <family val="2"/>
    </font>
    <font>
      <b/>
      <sz val="8"/>
      <color indexed="8"/>
      <name val="Arial"/>
      <family val="2"/>
    </font>
    <font>
      <b/>
      <sz val="10"/>
      <color indexed="8"/>
      <name val="Arial"/>
      <family val="2"/>
    </font>
    <font>
      <sz val="10"/>
      <color indexed="16"/>
      <name val="Arial"/>
      <family val="2"/>
    </font>
    <font>
      <b/>
      <sz val="9"/>
      <color indexed="8"/>
      <name val="Arial"/>
      <family val="2"/>
    </font>
    <font>
      <u val="single"/>
      <sz val="10"/>
      <color indexed="36"/>
      <name val="Arial"/>
      <family val="2"/>
    </font>
    <font>
      <sz val="9"/>
      <name val="Segoe UI"/>
      <family val="2"/>
    </font>
    <font>
      <b/>
      <sz val="9"/>
      <name val="Segoe UI"/>
      <family val="2"/>
    </font>
    <font>
      <b/>
      <sz val="10"/>
      <color indexed="12"/>
      <name val="Arial"/>
      <family val="2"/>
    </font>
    <font>
      <b/>
      <u val="single"/>
      <sz val="10"/>
      <color indexed="12"/>
      <name val="Arial"/>
      <family val="2"/>
    </font>
    <font>
      <sz val="18"/>
      <color indexed="54"/>
      <name val="Calibri Light"/>
      <family val="2"/>
    </font>
    <font>
      <b/>
      <sz val="8"/>
      <color indexed="37"/>
      <name val="Arial"/>
      <family val="2"/>
    </font>
    <font>
      <b/>
      <sz val="8"/>
      <color indexed="57"/>
      <name val="Arial"/>
      <family val="2"/>
    </font>
    <font>
      <sz val="10"/>
      <color indexed="57"/>
      <name val="Arial"/>
      <family val="2"/>
    </font>
    <font>
      <b/>
      <sz val="11"/>
      <color theme="1"/>
      <name val="Calibri"/>
      <family val="2"/>
    </font>
    <font>
      <sz val="18"/>
      <color theme="3"/>
      <name val="Calibri Light"/>
      <family val="2"/>
    </font>
    <font>
      <b/>
      <sz val="8"/>
      <color theme="1"/>
      <name val="Arial"/>
      <family val="2"/>
    </font>
    <font>
      <b/>
      <sz val="9"/>
      <color theme="1"/>
      <name val="Arial"/>
      <family val="2"/>
    </font>
    <font>
      <b/>
      <sz val="8"/>
      <color rgb="FFA20000"/>
      <name val="Arial"/>
      <family val="2"/>
    </font>
    <font>
      <b/>
      <sz val="8"/>
      <color theme="9" tint="-0.4999699890613556"/>
      <name val="Arial"/>
      <family val="2"/>
    </font>
    <font>
      <b/>
      <sz val="8"/>
      <color rgb="FFA30000"/>
      <name val="Arial"/>
      <family val="2"/>
    </font>
    <font>
      <b/>
      <sz val="8"/>
      <color rgb="FFC00000"/>
      <name val="Arial"/>
      <family val="2"/>
    </font>
    <font>
      <sz val="10"/>
      <color theme="9" tint="-0.24997000396251678"/>
      <name val="Arial"/>
      <family val="2"/>
    </font>
    <font>
      <b/>
      <sz val="8"/>
      <color theme="9" tint="-0.2499700039625167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4" tint="0.39998000860214233"/>
        <bgColor indexed="64"/>
      </patternFill>
    </fill>
  </fills>
  <borders count="6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thin">
        <color indexed="8"/>
      </left>
      <right>
        <color indexed="63"/>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43" fillId="0" borderId="0" applyNumberFormat="0" applyFill="0" applyBorder="0" applyAlignment="0" applyProtection="0"/>
    <xf numFmtId="41" fontId="0" fillId="0" borderId="0" applyFill="0" applyBorder="0" applyAlignment="0" applyProtection="0"/>
    <xf numFmtId="0" fontId="5" fillId="7" borderId="2" applyNumberFormat="0" applyAlignment="0" applyProtection="0"/>
    <xf numFmtId="0" fontId="52"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164" fontId="0" fillId="0" borderId="0" applyFill="0" applyBorder="0" applyAlignment="0" applyProtection="0"/>
    <xf numFmtId="0" fontId="8" fillId="4" borderId="0" applyNumberFormat="0" applyBorder="0" applyAlignment="0" applyProtection="0"/>
    <xf numFmtId="43" fontId="0" fillId="0" borderId="0" applyFill="0" applyBorder="0" applyAlignment="0" applyProtection="0"/>
    <xf numFmtId="0" fontId="22" fillId="0" borderId="0" applyNumberFormat="0" applyFill="0" applyBorder="0" applyAlignment="0" applyProtection="0"/>
    <xf numFmtId="0" fontId="9" fillId="21" borderId="0" applyNumberFormat="0" applyBorder="0" applyAlignment="0" applyProtection="0"/>
    <xf numFmtId="0" fontId="0" fillId="22" borderId="5" applyNumberFormat="0" applyAlignment="0" applyProtection="0"/>
    <xf numFmtId="9" fontId="0" fillId="0" borderId="0" applyFill="0" applyBorder="0" applyAlignment="0" applyProtection="0"/>
    <xf numFmtId="0" fontId="10" fillId="3" borderId="0" applyNumberFormat="0" applyBorder="0" applyAlignment="0" applyProtection="0"/>
    <xf numFmtId="0" fontId="5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12" fillId="0" borderId="0" applyNumberFormat="0" applyFill="0" applyBorder="0" applyAlignment="0" applyProtection="0"/>
    <xf numFmtId="0" fontId="13" fillId="23" borderId="10" applyNumberFormat="0" applyAlignment="0" applyProtection="0"/>
  </cellStyleXfs>
  <cellXfs count="251">
    <xf numFmtId="0" fontId="0" fillId="0" borderId="0" xfId="0" applyAlignment="1">
      <alignment/>
    </xf>
    <xf numFmtId="0" fontId="18" fillId="20" borderId="0" xfId="0" applyFont="1" applyFill="1" applyAlignment="1">
      <alignment/>
    </xf>
    <xf numFmtId="0" fontId="19" fillId="20" borderId="0" xfId="0" applyFont="1" applyFill="1" applyAlignment="1">
      <alignment/>
    </xf>
    <xf numFmtId="0" fontId="0" fillId="20" borderId="0" xfId="0" applyFill="1" applyAlignment="1">
      <alignment/>
    </xf>
    <xf numFmtId="0" fontId="20" fillId="0" borderId="11" xfId="0" applyFont="1" applyBorder="1" applyAlignment="1">
      <alignment/>
    </xf>
    <xf numFmtId="0" fontId="20" fillId="0" borderId="0" xfId="0" applyFont="1" applyBorder="1" applyAlignment="1">
      <alignment/>
    </xf>
    <xf numFmtId="0" fontId="20" fillId="0" borderId="12" xfId="0" applyFont="1" applyBorder="1" applyAlignment="1">
      <alignment/>
    </xf>
    <xf numFmtId="0" fontId="22" fillId="20" borderId="0" xfId="50" applyNumberFormat="1" applyFont="1" applyFill="1" applyBorder="1" applyAlignment="1" applyProtection="1">
      <alignment/>
      <protection/>
    </xf>
    <xf numFmtId="0" fontId="20" fillId="0" borderId="13" xfId="0" applyFont="1" applyBorder="1" applyAlignment="1">
      <alignment/>
    </xf>
    <xf numFmtId="0" fontId="20" fillId="0" borderId="13" xfId="0" applyFont="1" applyFill="1" applyBorder="1" applyAlignment="1">
      <alignment/>
    </xf>
    <xf numFmtId="0" fontId="20" fillId="0" borderId="14" xfId="0" applyFont="1" applyBorder="1" applyAlignment="1">
      <alignment/>
    </xf>
    <xf numFmtId="0" fontId="23" fillId="0" borderId="0" xfId="0" applyFont="1" applyAlignment="1">
      <alignment/>
    </xf>
    <xf numFmtId="0" fontId="20" fillId="0" borderId="11" xfId="0" applyFont="1" applyFill="1" applyBorder="1" applyAlignment="1">
      <alignment/>
    </xf>
    <xf numFmtId="0" fontId="22" fillId="0" borderId="0" xfId="50" applyNumberFormat="1" applyFont="1" applyFill="1" applyBorder="1" applyAlignment="1" applyProtection="1">
      <alignment/>
      <protection/>
    </xf>
    <xf numFmtId="0" fontId="24" fillId="0" borderId="0" xfId="0" applyFont="1" applyAlignment="1">
      <alignment/>
    </xf>
    <xf numFmtId="0" fontId="0" fillId="0" borderId="14" xfId="0" applyBorder="1" applyAlignment="1">
      <alignment/>
    </xf>
    <xf numFmtId="0" fontId="20" fillId="0" borderId="15" xfId="0" applyFont="1" applyBorder="1" applyAlignment="1">
      <alignment/>
    </xf>
    <xf numFmtId="0" fontId="25" fillId="0" borderId="16" xfId="50" applyNumberFormat="1" applyFont="1" applyFill="1" applyBorder="1" applyAlignment="1" applyProtection="1">
      <alignment/>
      <protection/>
    </xf>
    <xf numFmtId="0" fontId="24" fillId="0" borderId="12" xfId="0" applyFont="1" applyBorder="1" applyAlignment="1">
      <alignment/>
    </xf>
    <xf numFmtId="0" fontId="0" fillId="4" borderId="17" xfId="0" applyFont="1" applyFill="1" applyBorder="1" applyAlignment="1">
      <alignment/>
    </xf>
    <xf numFmtId="0" fontId="27" fillId="4" borderId="18" xfId="0" applyFont="1" applyFill="1" applyBorder="1" applyAlignment="1">
      <alignment/>
    </xf>
    <xf numFmtId="166" fontId="0" fillId="0" borderId="11" xfId="0" applyNumberFormat="1" applyBorder="1" applyAlignment="1">
      <alignment/>
    </xf>
    <xf numFmtId="10" fontId="23" fillId="4" borderId="13" xfId="0" applyNumberFormat="1" applyFont="1" applyFill="1" applyBorder="1" applyAlignment="1">
      <alignment/>
    </xf>
    <xf numFmtId="166" fontId="28" fillId="0" borderId="19" xfId="0" applyNumberFormat="1" applyFont="1" applyBorder="1" applyAlignment="1">
      <alignment/>
    </xf>
    <xf numFmtId="166" fontId="28" fillId="0" borderId="11" xfId="0" applyNumberFormat="1" applyFont="1" applyBorder="1" applyAlignment="1">
      <alignment/>
    </xf>
    <xf numFmtId="0" fontId="25" fillId="0" borderId="19" xfId="50" applyNumberFormat="1" applyFont="1" applyFill="1" applyBorder="1" applyAlignment="1" applyProtection="1">
      <alignment/>
      <protection/>
    </xf>
    <xf numFmtId="0" fontId="24" fillId="0" borderId="0" xfId="0" applyFont="1" applyBorder="1" applyAlignment="1">
      <alignment/>
    </xf>
    <xf numFmtId="0" fontId="0" fillId="4" borderId="20" xfId="0" applyFill="1" applyBorder="1" applyAlignment="1">
      <alignment/>
    </xf>
    <xf numFmtId="0" fontId="27" fillId="4" borderId="21" xfId="0" applyFont="1" applyFill="1" applyBorder="1" applyAlignment="1">
      <alignment/>
    </xf>
    <xf numFmtId="165" fontId="22" fillId="0" borderId="13" xfId="50" applyNumberFormat="1" applyFill="1" applyBorder="1" applyAlignment="1" applyProtection="1">
      <alignment/>
      <protection/>
    </xf>
    <xf numFmtId="166" fontId="0" fillId="0" borderId="13" xfId="0" applyNumberFormat="1" applyBorder="1" applyAlignment="1">
      <alignment/>
    </xf>
    <xf numFmtId="10" fontId="23" fillId="18" borderId="13" xfId="0" applyNumberFormat="1" applyFont="1" applyFill="1" applyBorder="1" applyAlignment="1">
      <alignment/>
    </xf>
    <xf numFmtId="166" fontId="29" fillId="0" borderId="13" xfId="0" applyNumberFormat="1" applyFont="1" applyBorder="1" applyAlignment="1">
      <alignment/>
    </xf>
    <xf numFmtId="10" fontId="23" fillId="8" borderId="13" xfId="0" applyNumberFormat="1" applyFont="1" applyFill="1" applyBorder="1" applyAlignment="1">
      <alignment/>
    </xf>
    <xf numFmtId="166" fontId="28" fillId="0" borderId="13" xfId="0" applyNumberFormat="1" applyFont="1" applyBorder="1" applyAlignment="1">
      <alignment/>
    </xf>
    <xf numFmtId="0" fontId="0" fillId="4" borderId="22" xfId="0" applyFill="1" applyBorder="1" applyAlignment="1">
      <alignment/>
    </xf>
    <xf numFmtId="0" fontId="25" fillId="0" borderId="23" xfId="50" applyNumberFormat="1" applyFont="1" applyFill="1" applyBorder="1" applyAlignment="1" applyProtection="1">
      <alignment/>
      <protection/>
    </xf>
    <xf numFmtId="0" fontId="24" fillId="0" borderId="15" xfId="0" applyFont="1" applyBorder="1" applyAlignment="1">
      <alignment/>
    </xf>
    <xf numFmtId="0" fontId="0" fillId="4" borderId="24" xfId="0" applyFill="1" applyBorder="1" applyAlignment="1">
      <alignment/>
    </xf>
    <xf numFmtId="0" fontId="27" fillId="4" borderId="25" xfId="0" applyFont="1" applyFill="1" applyBorder="1" applyAlignment="1">
      <alignment/>
    </xf>
    <xf numFmtId="166" fontId="0" fillId="0" borderId="14" xfId="0" applyNumberFormat="1" applyBorder="1" applyAlignment="1">
      <alignment/>
    </xf>
    <xf numFmtId="10" fontId="23" fillId="4" borderId="14" xfId="0" applyNumberFormat="1" applyFont="1" applyFill="1" applyBorder="1" applyAlignment="1">
      <alignment/>
    </xf>
    <xf numFmtId="166" fontId="29" fillId="0" borderId="23" xfId="0" applyNumberFormat="1" applyFont="1" applyBorder="1" applyAlignment="1">
      <alignment/>
    </xf>
    <xf numFmtId="166" fontId="29" fillId="0" borderId="14" xfId="0" applyNumberFormat="1" applyFont="1" applyBorder="1" applyAlignment="1">
      <alignment/>
    </xf>
    <xf numFmtId="0" fontId="0" fillId="0" borderId="26" xfId="0" applyFill="1" applyBorder="1" applyAlignment="1">
      <alignment/>
    </xf>
    <xf numFmtId="0" fontId="27" fillId="0" borderId="27" xfId="0" applyFont="1" applyFill="1" applyBorder="1" applyAlignment="1">
      <alignment/>
    </xf>
    <xf numFmtId="10" fontId="23" fillId="0" borderId="13" xfId="0" applyNumberFormat="1" applyFont="1" applyFill="1" applyBorder="1" applyAlignment="1">
      <alignment/>
    </xf>
    <xf numFmtId="166" fontId="23" fillId="0" borderId="19" xfId="0" applyNumberFormat="1" applyFont="1" applyBorder="1" applyAlignment="1">
      <alignment/>
    </xf>
    <xf numFmtId="166" fontId="29" fillId="0" borderId="0" xfId="0" applyNumberFormat="1" applyFont="1" applyBorder="1" applyAlignment="1">
      <alignment/>
    </xf>
    <xf numFmtId="10" fontId="23" fillId="21" borderId="11" xfId="0" applyNumberFormat="1" applyFont="1" applyFill="1" applyBorder="1" applyAlignment="1">
      <alignment/>
    </xf>
    <xf numFmtId="166" fontId="28" fillId="0" borderId="16" xfId="0" applyNumberFormat="1" applyFont="1" applyBorder="1" applyAlignment="1">
      <alignment/>
    </xf>
    <xf numFmtId="166" fontId="29" fillId="0" borderId="11" xfId="0" applyNumberFormat="1" applyFont="1" applyBorder="1" applyAlignment="1">
      <alignment/>
    </xf>
    <xf numFmtId="10" fontId="23" fillId="15" borderId="13" xfId="0" applyNumberFormat="1" applyFont="1" applyFill="1" applyBorder="1" applyAlignment="1">
      <alignment/>
    </xf>
    <xf numFmtId="166" fontId="29" fillId="0" borderId="19" xfId="0" applyNumberFormat="1" applyFont="1" applyBorder="1" applyAlignment="1">
      <alignment/>
    </xf>
    <xf numFmtId="10" fontId="23" fillId="21" borderId="13" xfId="0" applyNumberFormat="1" applyFont="1" applyFill="1" applyBorder="1" applyAlignment="1">
      <alignment/>
    </xf>
    <xf numFmtId="10" fontId="23" fillId="21" borderId="14" xfId="0" applyNumberFormat="1" applyFont="1" applyFill="1" applyBorder="1" applyAlignment="1">
      <alignment/>
    </xf>
    <xf numFmtId="10" fontId="23" fillId="4" borderId="11" xfId="0" applyNumberFormat="1" applyFont="1" applyFill="1" applyBorder="1" applyAlignment="1">
      <alignment/>
    </xf>
    <xf numFmtId="10" fontId="23" fillId="0" borderId="14" xfId="0" applyNumberFormat="1" applyFont="1" applyFill="1" applyBorder="1" applyAlignment="1">
      <alignment/>
    </xf>
    <xf numFmtId="166" fontId="28" fillId="0" borderId="23" xfId="0" applyNumberFormat="1" applyFont="1" applyBorder="1" applyAlignment="1">
      <alignment/>
    </xf>
    <xf numFmtId="166" fontId="28" fillId="0" borderId="14" xfId="0" applyNumberFormat="1" applyFont="1" applyBorder="1" applyAlignment="1">
      <alignment/>
    </xf>
    <xf numFmtId="166" fontId="0" fillId="0" borderId="0" xfId="0" applyNumberFormat="1" applyAlignment="1">
      <alignment/>
    </xf>
    <xf numFmtId="166" fontId="23" fillId="0" borderId="0" xfId="0" applyNumberFormat="1" applyFont="1" applyAlignment="1">
      <alignment/>
    </xf>
    <xf numFmtId="0" fontId="0" fillId="0" borderId="28" xfId="0" applyFont="1" applyBorder="1" applyAlignment="1">
      <alignment/>
    </xf>
    <xf numFmtId="0" fontId="0" fillId="0" borderId="29" xfId="0" applyBorder="1" applyAlignment="1">
      <alignment/>
    </xf>
    <xf numFmtId="10" fontId="28" fillId="0" borderId="30" xfId="0" applyNumberFormat="1" applyFont="1" applyBorder="1" applyAlignment="1">
      <alignment/>
    </xf>
    <xf numFmtId="0" fontId="0" fillId="8" borderId="0" xfId="0" applyFill="1" applyAlignment="1">
      <alignment/>
    </xf>
    <xf numFmtId="0" fontId="0" fillId="18" borderId="0" xfId="0" applyFill="1" applyAlignment="1">
      <alignment/>
    </xf>
    <xf numFmtId="0" fontId="0" fillId="4" borderId="0" xfId="0" applyFill="1" applyAlignment="1">
      <alignment/>
    </xf>
    <xf numFmtId="0" fontId="0" fillId="21" borderId="0" xfId="0" applyFill="1" applyAlignment="1">
      <alignment/>
    </xf>
    <xf numFmtId="10" fontId="0" fillId="0" borderId="0" xfId="0" applyNumberFormat="1" applyFont="1" applyAlignment="1">
      <alignment/>
    </xf>
    <xf numFmtId="0" fontId="0" fillId="15" borderId="0" xfId="0" applyFill="1" applyAlignment="1">
      <alignment/>
    </xf>
    <xf numFmtId="0" fontId="0" fillId="0" borderId="16" xfId="0" applyFont="1" applyFill="1" applyBorder="1" applyAlignment="1">
      <alignment/>
    </xf>
    <xf numFmtId="0" fontId="0" fillId="0" borderId="19" xfId="0" applyFont="1" applyFill="1" applyBorder="1" applyAlignment="1">
      <alignment/>
    </xf>
    <xf numFmtId="0" fontId="0" fillId="0" borderId="23" xfId="0" applyFill="1" applyBorder="1" applyAlignment="1">
      <alignment/>
    </xf>
    <xf numFmtId="0" fontId="0" fillId="0" borderId="0" xfId="0" applyFill="1" applyAlignment="1">
      <alignment/>
    </xf>
    <xf numFmtId="166" fontId="30" fillId="0" borderId="11" xfId="0" applyNumberFormat="1" applyFont="1" applyFill="1" applyBorder="1" applyAlignment="1">
      <alignment/>
    </xf>
    <xf numFmtId="166" fontId="31" fillId="0" borderId="13" xfId="0" applyNumberFormat="1" applyFont="1" applyFill="1" applyBorder="1" applyAlignment="1">
      <alignment/>
    </xf>
    <xf numFmtId="166" fontId="32" fillId="0" borderId="13" xfId="0" applyNumberFormat="1" applyFont="1" applyFill="1" applyBorder="1" applyAlignment="1">
      <alignment/>
    </xf>
    <xf numFmtId="166" fontId="30" fillId="0" borderId="13" xfId="0" applyNumberFormat="1" applyFont="1" applyFill="1" applyBorder="1" applyAlignment="1">
      <alignment/>
    </xf>
    <xf numFmtId="166" fontId="33" fillId="0" borderId="13" xfId="0" applyNumberFormat="1" applyFont="1" applyBorder="1" applyAlignment="1">
      <alignment/>
    </xf>
    <xf numFmtId="0" fontId="0" fillId="4" borderId="22" xfId="0" applyFont="1" applyFill="1" applyBorder="1" applyAlignment="1">
      <alignment/>
    </xf>
    <xf numFmtId="0" fontId="35" fillId="0" borderId="0" xfId="0" applyFont="1" applyBorder="1" applyAlignment="1">
      <alignment/>
    </xf>
    <xf numFmtId="0" fontId="36" fillId="0" borderId="0" xfId="0" applyFont="1" applyBorder="1" applyAlignment="1">
      <alignment/>
    </xf>
    <xf numFmtId="166" fontId="32" fillId="0" borderId="14" xfId="0" applyNumberFormat="1" applyFont="1" applyFill="1" applyBorder="1" applyAlignment="1">
      <alignment/>
    </xf>
    <xf numFmtId="166" fontId="30" fillId="0" borderId="0" xfId="0" applyNumberFormat="1" applyFont="1" applyFill="1" applyBorder="1" applyAlignment="1">
      <alignment/>
    </xf>
    <xf numFmtId="166" fontId="23" fillId="0" borderId="0" xfId="0" applyNumberFormat="1" applyFont="1" applyBorder="1" applyAlignment="1">
      <alignment/>
    </xf>
    <xf numFmtId="166" fontId="32" fillId="0" borderId="11" xfId="0" applyNumberFormat="1" applyFont="1" applyFill="1" applyBorder="1" applyAlignment="1">
      <alignment/>
    </xf>
    <xf numFmtId="166" fontId="29" fillId="0" borderId="16" xfId="0" applyNumberFormat="1" applyFont="1" applyBorder="1" applyAlignment="1">
      <alignment/>
    </xf>
    <xf numFmtId="166" fontId="29" fillId="0" borderId="19" xfId="0" applyNumberFormat="1" applyFont="1" applyFill="1" applyBorder="1" applyAlignment="1">
      <alignment/>
    </xf>
    <xf numFmtId="166" fontId="0" fillId="0" borderId="19" xfId="0" applyNumberFormat="1" applyBorder="1" applyAlignment="1">
      <alignment/>
    </xf>
    <xf numFmtId="10" fontId="23" fillId="18" borderId="31" xfId="0" applyNumberFormat="1" applyFont="1" applyFill="1" applyBorder="1" applyAlignment="1">
      <alignment/>
    </xf>
    <xf numFmtId="0" fontId="0" fillId="4" borderId="20" xfId="0" applyFont="1" applyFill="1" applyBorder="1" applyAlignment="1">
      <alignment/>
    </xf>
    <xf numFmtId="49" fontId="0" fillId="0" borderId="32" xfId="0" applyNumberFormat="1" applyBorder="1" applyAlignment="1">
      <alignment/>
    </xf>
    <xf numFmtId="10" fontId="23" fillId="18" borderId="11" xfId="0" applyNumberFormat="1" applyFont="1" applyFill="1" applyBorder="1" applyAlignment="1">
      <alignment/>
    </xf>
    <xf numFmtId="166" fontId="30" fillId="0" borderId="14" xfId="0" applyNumberFormat="1" applyFont="1" applyFill="1" applyBorder="1" applyAlignment="1">
      <alignment/>
    </xf>
    <xf numFmtId="166" fontId="31" fillId="0" borderId="11" xfId="0" applyNumberFormat="1" applyFont="1" applyFill="1" applyBorder="1" applyAlignment="1">
      <alignment/>
    </xf>
    <xf numFmtId="10" fontId="23" fillId="15" borderId="31" xfId="0" applyNumberFormat="1" applyFont="1" applyFill="1" applyBorder="1" applyAlignment="1">
      <alignment/>
    </xf>
    <xf numFmtId="0" fontId="22" fillId="0" borderId="28" xfId="50" applyNumberFormat="1" applyFont="1" applyFill="1" applyBorder="1" applyAlignment="1" applyProtection="1">
      <alignment/>
      <protection/>
    </xf>
    <xf numFmtId="10" fontId="29" fillId="0" borderId="30" xfId="0" applyNumberFormat="1" applyFont="1" applyBorder="1" applyAlignment="1">
      <alignment/>
    </xf>
    <xf numFmtId="0" fontId="0" fillId="0" borderId="0" xfId="0" applyFill="1" applyBorder="1" applyAlignment="1">
      <alignment/>
    </xf>
    <xf numFmtId="0" fontId="23" fillId="0" borderId="0" xfId="0" applyFont="1" applyFill="1" applyBorder="1" applyAlignment="1">
      <alignment/>
    </xf>
    <xf numFmtId="0" fontId="0" fillId="20" borderId="0" xfId="0" applyFont="1" applyFill="1" applyAlignment="1">
      <alignment/>
    </xf>
    <xf numFmtId="10" fontId="23" fillId="18" borderId="33" xfId="0" applyNumberFormat="1" applyFont="1" applyFill="1" applyBorder="1" applyAlignment="1">
      <alignment/>
    </xf>
    <xf numFmtId="49" fontId="0" fillId="0" borderId="0" xfId="0" applyNumberFormat="1" applyFont="1" applyBorder="1" applyAlignment="1">
      <alignment/>
    </xf>
    <xf numFmtId="166" fontId="37" fillId="0" borderId="13" xfId="0" applyNumberFormat="1" applyFont="1" applyFill="1" applyBorder="1" applyAlignment="1">
      <alignment/>
    </xf>
    <xf numFmtId="166" fontId="28" fillId="0" borderId="0" xfId="0" applyNumberFormat="1" applyFont="1" applyBorder="1" applyAlignment="1">
      <alignment/>
    </xf>
    <xf numFmtId="49" fontId="0" fillId="0" borderId="0" xfId="0" applyNumberFormat="1" applyBorder="1" applyAlignment="1">
      <alignment/>
    </xf>
    <xf numFmtId="0" fontId="38" fillId="0" borderId="0" xfId="0" applyFont="1" applyBorder="1" applyAlignment="1">
      <alignment/>
    </xf>
    <xf numFmtId="10" fontId="23" fillId="8" borderId="31" xfId="0" applyNumberFormat="1" applyFont="1" applyFill="1" applyBorder="1" applyAlignment="1">
      <alignment/>
    </xf>
    <xf numFmtId="0" fontId="25" fillId="0" borderId="0" xfId="50" applyNumberFormat="1" applyFont="1" applyFill="1" applyBorder="1" applyAlignment="1" applyProtection="1">
      <alignment/>
      <protection/>
    </xf>
    <xf numFmtId="166" fontId="39" fillId="0" borderId="13" xfId="0" applyNumberFormat="1" applyFont="1" applyFill="1" applyBorder="1" applyAlignment="1">
      <alignment/>
    </xf>
    <xf numFmtId="166" fontId="29" fillId="0" borderId="32" xfId="0" applyNumberFormat="1" applyFont="1" applyBorder="1" applyAlignment="1">
      <alignment/>
    </xf>
    <xf numFmtId="0" fontId="0" fillId="4" borderId="24" xfId="0" applyFont="1" applyFill="1" applyBorder="1" applyAlignment="1">
      <alignment/>
    </xf>
    <xf numFmtId="166" fontId="37" fillId="0" borderId="14" xfId="0" applyNumberFormat="1" applyFont="1" applyFill="1" applyBorder="1" applyAlignment="1">
      <alignment/>
    </xf>
    <xf numFmtId="166" fontId="0" fillId="0" borderId="23" xfId="0" applyNumberFormat="1" applyBorder="1" applyAlignment="1">
      <alignment/>
    </xf>
    <xf numFmtId="10" fontId="23" fillId="21" borderId="34" xfId="0" applyNumberFormat="1" applyFont="1" applyFill="1" applyBorder="1" applyAlignment="1">
      <alignment/>
    </xf>
    <xf numFmtId="166" fontId="28" fillId="0" borderId="15" xfId="0" applyNumberFormat="1" applyFont="1" applyBorder="1" applyAlignment="1">
      <alignment/>
    </xf>
    <xf numFmtId="166" fontId="23" fillId="0" borderId="13" xfId="0" applyNumberFormat="1" applyFont="1" applyBorder="1" applyAlignment="1">
      <alignment/>
    </xf>
    <xf numFmtId="166" fontId="29" fillId="0" borderId="11" xfId="0" applyNumberFormat="1" applyFont="1" applyFill="1" applyBorder="1" applyAlignment="1">
      <alignment/>
    </xf>
    <xf numFmtId="166" fontId="0" fillId="0" borderId="16" xfId="0" applyNumberFormat="1" applyBorder="1" applyAlignment="1">
      <alignment/>
    </xf>
    <xf numFmtId="10" fontId="23" fillId="18" borderId="35" xfId="0" applyNumberFormat="1" applyFont="1" applyFill="1" applyBorder="1" applyAlignment="1">
      <alignment/>
    </xf>
    <xf numFmtId="166" fontId="29" fillId="0" borderId="12" xfId="0" applyNumberFormat="1" applyFont="1" applyBorder="1" applyAlignment="1">
      <alignment/>
    </xf>
    <xf numFmtId="10" fontId="23" fillId="21" borderId="31" xfId="0" applyNumberFormat="1" applyFont="1" applyFill="1" applyBorder="1" applyAlignment="1">
      <alignment/>
    </xf>
    <xf numFmtId="166" fontId="28" fillId="0" borderId="0" xfId="0" applyNumberFormat="1" applyFont="1" applyFill="1" applyBorder="1" applyAlignment="1">
      <alignment/>
    </xf>
    <xf numFmtId="166" fontId="29" fillId="0" borderId="13" xfId="0" applyNumberFormat="1" applyFont="1" applyFill="1" applyBorder="1" applyAlignment="1">
      <alignment/>
    </xf>
    <xf numFmtId="0" fontId="0" fillId="4" borderId="22" xfId="0" applyFont="1" applyFill="1" applyBorder="1" applyAlignment="1">
      <alignment horizontal="center"/>
    </xf>
    <xf numFmtId="10" fontId="40" fillId="8" borderId="31" xfId="0" applyNumberFormat="1" applyFont="1" applyFill="1" applyBorder="1" applyAlignment="1">
      <alignment/>
    </xf>
    <xf numFmtId="166" fontId="28" fillId="0" borderId="12" xfId="0" applyNumberFormat="1" applyFont="1" applyBorder="1" applyAlignment="1">
      <alignment/>
    </xf>
    <xf numFmtId="0" fontId="27" fillId="4" borderId="36" xfId="0" applyFont="1" applyFill="1" applyBorder="1" applyAlignment="1">
      <alignment/>
    </xf>
    <xf numFmtId="166" fontId="39" fillId="0" borderId="32" xfId="0" applyNumberFormat="1" applyFont="1" applyFill="1" applyBorder="1" applyAlignment="1">
      <alignment/>
    </xf>
    <xf numFmtId="10" fontId="23" fillId="18" borderId="34" xfId="0" applyNumberFormat="1" applyFont="1" applyFill="1" applyBorder="1" applyAlignment="1">
      <alignment/>
    </xf>
    <xf numFmtId="0" fontId="27" fillId="0" borderId="0" xfId="0" applyFont="1" applyFill="1" applyBorder="1" applyAlignment="1">
      <alignment/>
    </xf>
    <xf numFmtId="10" fontId="23" fillId="21" borderId="35" xfId="0" applyNumberFormat="1" applyFont="1" applyFill="1" applyBorder="1" applyAlignment="1">
      <alignment/>
    </xf>
    <xf numFmtId="166" fontId="29" fillId="0" borderId="15" xfId="0" applyNumberFormat="1" applyFont="1" applyBorder="1" applyAlignment="1">
      <alignment/>
    </xf>
    <xf numFmtId="166" fontId="29" fillId="0" borderId="30" xfId="0" applyNumberFormat="1" applyFont="1" applyBorder="1" applyAlignment="1">
      <alignment/>
    </xf>
    <xf numFmtId="0" fontId="20" fillId="0" borderId="37" xfId="0" applyFont="1" applyBorder="1" applyAlignment="1">
      <alignment/>
    </xf>
    <xf numFmtId="0" fontId="20" fillId="0" borderId="0" xfId="0" applyFont="1" applyFill="1" applyBorder="1" applyAlignment="1">
      <alignment/>
    </xf>
    <xf numFmtId="0" fontId="20" fillId="0" borderId="32" xfId="0" applyFont="1" applyBorder="1" applyAlignment="1">
      <alignment/>
    </xf>
    <xf numFmtId="0" fontId="20" fillId="0" borderId="38" xfId="0" applyFont="1" applyBorder="1" applyAlignment="1">
      <alignment/>
    </xf>
    <xf numFmtId="0" fontId="41" fillId="0" borderId="0" xfId="0" applyFont="1" applyAlignment="1">
      <alignment/>
    </xf>
    <xf numFmtId="166" fontId="37" fillId="0" borderId="11" xfId="0" applyNumberFormat="1" applyFont="1" applyFill="1" applyBorder="1" applyAlignment="1">
      <alignment/>
    </xf>
    <xf numFmtId="49" fontId="0" fillId="0" borderId="13" xfId="0" applyNumberFormat="1" applyFont="1" applyBorder="1" applyAlignment="1">
      <alignment/>
    </xf>
    <xf numFmtId="166" fontId="28" fillId="0" borderId="32" xfId="0" applyNumberFormat="1" applyFont="1" applyBorder="1" applyAlignment="1">
      <alignment/>
    </xf>
    <xf numFmtId="166" fontId="29" fillId="0" borderId="38" xfId="0" applyNumberFormat="1" applyFont="1" applyBorder="1" applyAlignment="1">
      <alignment/>
    </xf>
    <xf numFmtId="166" fontId="39" fillId="0" borderId="0" xfId="0" applyNumberFormat="1" applyFont="1" applyFill="1" applyBorder="1" applyAlignment="1">
      <alignment/>
    </xf>
    <xf numFmtId="49" fontId="0" fillId="0" borderId="37" xfId="0" applyNumberFormat="1" applyFont="1" applyBorder="1" applyAlignment="1">
      <alignment/>
    </xf>
    <xf numFmtId="49" fontId="0" fillId="0" borderId="32" xfId="0" applyNumberFormat="1" applyFont="1" applyBorder="1" applyAlignment="1">
      <alignment/>
    </xf>
    <xf numFmtId="166" fontId="29" fillId="0" borderId="0" xfId="0" applyNumberFormat="1" applyFont="1" applyFill="1" applyBorder="1" applyAlignment="1">
      <alignment/>
    </xf>
    <xf numFmtId="0" fontId="0" fillId="4" borderId="22" xfId="0" applyFill="1" applyBorder="1" applyAlignment="1">
      <alignment horizontal="right"/>
    </xf>
    <xf numFmtId="49" fontId="0" fillId="0" borderId="38" xfId="0" applyNumberFormat="1" applyFont="1" applyBorder="1" applyAlignment="1">
      <alignment/>
    </xf>
    <xf numFmtId="4" fontId="0" fillId="4" borderId="20" xfId="0" applyNumberFormat="1" applyFill="1" applyBorder="1" applyAlignment="1">
      <alignment/>
    </xf>
    <xf numFmtId="0" fontId="42" fillId="0" borderId="0" xfId="0" applyFont="1" applyFill="1" applyBorder="1" applyAlignment="1">
      <alignment/>
    </xf>
    <xf numFmtId="0" fontId="22" fillId="0" borderId="0" xfId="50" applyNumberFormat="1" applyFill="1" applyBorder="1" applyAlignment="1" applyProtection="1">
      <alignment/>
      <protection/>
    </xf>
    <xf numFmtId="8" fontId="22" fillId="0" borderId="39" xfId="50" applyNumberFormat="1" applyBorder="1" applyAlignment="1" applyProtection="1">
      <alignment/>
      <protection/>
    </xf>
    <xf numFmtId="8" fontId="22" fillId="0" borderId="40" xfId="50" applyNumberFormat="1" applyBorder="1" applyAlignment="1" applyProtection="1">
      <alignment/>
      <protection/>
    </xf>
    <xf numFmtId="8" fontId="22" fillId="0" borderId="41" xfId="50" applyNumberFormat="1" applyBorder="1" applyAlignment="1" applyProtection="1">
      <alignment/>
      <protection/>
    </xf>
    <xf numFmtId="8" fontId="22" fillId="0" borderId="40" xfId="50" applyNumberFormat="1" applyFont="1" applyBorder="1" applyAlignment="1" applyProtection="1">
      <alignment/>
      <protection/>
    </xf>
    <xf numFmtId="165" fontId="0" fillId="0" borderId="13" xfId="50" applyNumberFormat="1" applyFont="1" applyFill="1" applyBorder="1" applyAlignment="1" applyProtection="1">
      <alignment/>
      <protection/>
    </xf>
    <xf numFmtId="165" fontId="0" fillId="0" borderId="14" xfId="50" applyNumberFormat="1" applyFont="1" applyFill="1" applyBorder="1" applyAlignment="1" applyProtection="1">
      <alignment/>
      <protection/>
    </xf>
    <xf numFmtId="165" fontId="0" fillId="0" borderId="11" xfId="50" applyNumberFormat="1" applyFont="1" applyFill="1" applyBorder="1" applyAlignment="1" applyProtection="1">
      <alignment/>
      <protection/>
    </xf>
    <xf numFmtId="0" fontId="0" fillId="0" borderId="13" xfId="0" applyFont="1" applyBorder="1" applyAlignment="1">
      <alignment/>
    </xf>
    <xf numFmtId="49" fontId="0" fillId="0" borderId="13" xfId="50" applyNumberFormat="1" applyFont="1" applyFill="1" applyBorder="1" applyAlignment="1" applyProtection="1">
      <alignment/>
      <protection/>
    </xf>
    <xf numFmtId="49" fontId="0" fillId="0" borderId="14" xfId="0" applyNumberFormat="1" applyBorder="1" applyAlignment="1">
      <alignment/>
    </xf>
    <xf numFmtId="49" fontId="0" fillId="0" borderId="38" xfId="0" applyNumberFormat="1" applyBorder="1" applyAlignment="1">
      <alignment/>
    </xf>
    <xf numFmtId="166" fontId="37" fillId="0" borderId="39" xfId="0" applyNumberFormat="1" applyFont="1" applyFill="1" applyBorder="1" applyAlignment="1">
      <alignment/>
    </xf>
    <xf numFmtId="166" fontId="37" fillId="0" borderId="40" xfId="0" applyNumberFormat="1" applyFont="1" applyFill="1" applyBorder="1" applyAlignment="1">
      <alignment/>
    </xf>
    <xf numFmtId="166" fontId="32" fillId="0" borderId="40" xfId="0" applyNumberFormat="1" applyFont="1" applyFill="1" applyBorder="1" applyAlignment="1">
      <alignment/>
    </xf>
    <xf numFmtId="166" fontId="39" fillId="0" borderId="40" xfId="0" applyNumberFormat="1" applyFont="1" applyFill="1" applyBorder="1" applyAlignment="1">
      <alignment/>
    </xf>
    <xf numFmtId="166" fontId="37" fillId="0" borderId="41" xfId="0" applyNumberFormat="1" applyFont="1" applyFill="1" applyBorder="1" applyAlignment="1">
      <alignment/>
    </xf>
    <xf numFmtId="166" fontId="37" fillId="0" borderId="0" xfId="0" applyNumberFormat="1" applyFont="1" applyFill="1" applyBorder="1" applyAlignment="1">
      <alignment/>
    </xf>
    <xf numFmtId="8" fontId="22" fillId="0" borderId="0" xfId="50" applyNumberFormat="1" applyBorder="1" applyAlignment="1" applyProtection="1">
      <alignment/>
      <protection/>
    </xf>
    <xf numFmtId="10" fontId="23" fillId="21" borderId="0" xfId="0" applyNumberFormat="1" applyFont="1" applyFill="1" applyBorder="1" applyAlignment="1">
      <alignment/>
    </xf>
    <xf numFmtId="49" fontId="0" fillId="0" borderId="39" xfId="0" applyNumberFormat="1" applyFont="1" applyBorder="1" applyAlignment="1">
      <alignment/>
    </xf>
    <xf numFmtId="49" fontId="0" fillId="0" borderId="40" xfId="0" applyNumberFormat="1" applyBorder="1" applyAlignment="1">
      <alignment/>
    </xf>
    <xf numFmtId="49" fontId="0" fillId="0" borderId="40" xfId="0" applyNumberFormat="1" applyFont="1" applyBorder="1" applyAlignment="1">
      <alignment/>
    </xf>
    <xf numFmtId="49" fontId="0" fillId="0" borderId="41" xfId="0" applyNumberFormat="1" applyFont="1" applyBorder="1" applyAlignment="1">
      <alignment/>
    </xf>
    <xf numFmtId="166" fontId="29" fillId="0" borderId="40" xfId="0" applyNumberFormat="1" applyFont="1" applyBorder="1" applyAlignment="1">
      <alignment/>
    </xf>
    <xf numFmtId="166" fontId="29" fillId="0" borderId="41" xfId="0" applyNumberFormat="1" applyFont="1" applyBorder="1" applyAlignment="1">
      <alignment/>
    </xf>
    <xf numFmtId="166" fontId="28" fillId="0" borderId="39" xfId="0" applyNumberFormat="1" applyFont="1" applyBorder="1" applyAlignment="1">
      <alignment/>
    </xf>
    <xf numFmtId="166" fontId="28" fillId="0" borderId="40" xfId="0" applyNumberFormat="1" applyFont="1" applyBorder="1" applyAlignment="1">
      <alignment/>
    </xf>
    <xf numFmtId="8" fontId="22" fillId="0" borderId="42" xfId="50" applyNumberFormat="1" applyBorder="1" applyAlignment="1" applyProtection="1">
      <alignment/>
      <protection/>
    </xf>
    <xf numFmtId="165" fontId="22" fillId="0" borderId="0" xfId="50" applyNumberFormat="1" applyFill="1" applyBorder="1" applyAlignment="1" applyProtection="1">
      <alignment/>
      <protection/>
    </xf>
    <xf numFmtId="8" fontId="22" fillId="0" borderId="43" xfId="50" applyNumberFormat="1" applyBorder="1" applyAlignment="1" applyProtection="1">
      <alignment/>
      <protection/>
    </xf>
    <xf numFmtId="166" fontId="0" fillId="0" borderId="39" xfId="0" applyNumberFormat="1" applyBorder="1" applyAlignment="1">
      <alignment/>
    </xf>
    <xf numFmtId="166" fontId="0" fillId="0" borderId="40" xfId="0" applyNumberFormat="1" applyBorder="1" applyAlignment="1">
      <alignment/>
    </xf>
    <xf numFmtId="166" fontId="0" fillId="0" borderId="41" xfId="0" applyNumberFormat="1" applyBorder="1" applyAlignment="1">
      <alignment/>
    </xf>
    <xf numFmtId="166" fontId="29" fillId="0" borderId="44" xfId="0" applyNumberFormat="1" applyFont="1" applyBorder="1" applyAlignment="1">
      <alignment/>
    </xf>
    <xf numFmtId="166" fontId="29" fillId="0" borderId="45" xfId="0" applyNumberFormat="1" applyFont="1" applyBorder="1" applyAlignment="1">
      <alignment/>
    </xf>
    <xf numFmtId="0" fontId="25" fillId="0" borderId="0" xfId="50" applyFont="1" applyAlignment="1">
      <alignment/>
    </xf>
    <xf numFmtId="10" fontId="23" fillId="18" borderId="46" xfId="0" applyNumberFormat="1" applyFont="1" applyFill="1" applyBorder="1" applyAlignment="1">
      <alignment/>
    </xf>
    <xf numFmtId="10" fontId="23" fillId="18" borderId="47" xfId="0" applyNumberFormat="1" applyFont="1" applyFill="1" applyBorder="1" applyAlignment="1">
      <alignment/>
    </xf>
    <xf numFmtId="10" fontId="23" fillId="21" borderId="47" xfId="0" applyNumberFormat="1" applyFont="1" applyFill="1" applyBorder="1" applyAlignment="1">
      <alignment/>
    </xf>
    <xf numFmtId="10" fontId="23" fillId="18" borderId="48" xfId="0" applyNumberFormat="1" applyFont="1" applyFill="1" applyBorder="1" applyAlignment="1">
      <alignment/>
    </xf>
    <xf numFmtId="166" fontId="29" fillId="0" borderId="49" xfId="0" applyNumberFormat="1" applyFont="1" applyBorder="1" applyAlignment="1">
      <alignment/>
    </xf>
    <xf numFmtId="0" fontId="24" fillId="0" borderId="0" xfId="0" applyFont="1" applyFill="1" applyAlignment="1">
      <alignment/>
    </xf>
    <xf numFmtId="8" fontId="22" fillId="0" borderId="0" xfId="50" applyNumberFormat="1" applyFill="1" applyBorder="1" applyAlignment="1" applyProtection="1">
      <alignment/>
      <protection/>
    </xf>
    <xf numFmtId="166" fontId="0" fillId="0" borderId="0" xfId="0" applyNumberFormat="1" applyFill="1" applyBorder="1" applyAlignment="1">
      <alignment/>
    </xf>
    <xf numFmtId="10" fontId="23" fillId="0" borderId="0" xfId="0" applyNumberFormat="1" applyFont="1" applyFill="1" applyBorder="1" applyAlignment="1">
      <alignment/>
    </xf>
    <xf numFmtId="49" fontId="0" fillId="0" borderId="0" xfId="0" applyNumberFormat="1" applyFont="1" applyFill="1" applyBorder="1" applyAlignment="1">
      <alignment/>
    </xf>
    <xf numFmtId="166" fontId="54" fillId="0" borderId="13" xfId="0" applyNumberFormat="1" applyFont="1" applyFill="1" applyBorder="1" applyAlignment="1">
      <alignment/>
    </xf>
    <xf numFmtId="166" fontId="54" fillId="0" borderId="0" xfId="0" applyNumberFormat="1" applyFont="1" applyFill="1" applyBorder="1" applyAlignment="1">
      <alignment/>
    </xf>
    <xf numFmtId="0" fontId="55" fillId="0" borderId="0" xfId="0" applyFont="1" applyFill="1" applyBorder="1" applyAlignment="1">
      <alignment/>
    </xf>
    <xf numFmtId="10" fontId="40" fillId="24" borderId="31" xfId="0" applyNumberFormat="1" applyFont="1" applyFill="1" applyBorder="1" applyAlignment="1">
      <alignment/>
    </xf>
    <xf numFmtId="10" fontId="23" fillId="24" borderId="31" xfId="0" applyNumberFormat="1" applyFont="1" applyFill="1" applyBorder="1" applyAlignment="1">
      <alignment/>
    </xf>
    <xf numFmtId="166" fontId="29" fillId="0" borderId="39" xfId="0" applyNumberFormat="1" applyFont="1" applyBorder="1" applyAlignment="1">
      <alignment/>
    </xf>
    <xf numFmtId="166" fontId="56" fillId="0" borderId="13" xfId="0" applyNumberFormat="1" applyFont="1" applyFill="1" applyBorder="1" applyAlignment="1">
      <alignment/>
    </xf>
    <xf numFmtId="10" fontId="23" fillId="18" borderId="50" xfId="0" applyNumberFormat="1" applyFont="1" applyFill="1" applyBorder="1" applyAlignment="1">
      <alignment/>
    </xf>
    <xf numFmtId="10" fontId="23" fillId="18" borderId="51" xfId="0" applyNumberFormat="1" applyFont="1" applyFill="1" applyBorder="1" applyAlignment="1">
      <alignment/>
    </xf>
    <xf numFmtId="10" fontId="23" fillId="15" borderId="51" xfId="0" applyNumberFormat="1" applyFont="1" applyFill="1" applyBorder="1" applyAlignment="1">
      <alignment/>
    </xf>
    <xf numFmtId="10" fontId="23" fillId="21" borderId="52" xfId="0" applyNumberFormat="1" applyFont="1" applyFill="1" applyBorder="1" applyAlignment="1">
      <alignment/>
    </xf>
    <xf numFmtId="166" fontId="0" fillId="0" borderId="53" xfId="0" applyNumberFormat="1" applyBorder="1" applyAlignment="1">
      <alignment/>
    </xf>
    <xf numFmtId="166" fontId="0" fillId="0" borderId="54" xfId="0" applyNumberFormat="1" applyBorder="1" applyAlignment="1">
      <alignment/>
    </xf>
    <xf numFmtId="166" fontId="0" fillId="0" borderId="55" xfId="0" applyNumberFormat="1" applyBorder="1" applyAlignment="1">
      <alignment/>
    </xf>
    <xf numFmtId="166" fontId="28" fillId="0" borderId="49" xfId="0" applyNumberFormat="1" applyFont="1" applyBorder="1" applyAlignment="1">
      <alignment/>
    </xf>
    <xf numFmtId="166" fontId="28" fillId="0" borderId="44" xfId="0" applyNumberFormat="1" applyFont="1" applyBorder="1" applyAlignment="1">
      <alignment/>
    </xf>
    <xf numFmtId="10" fontId="23" fillId="21" borderId="51" xfId="0" applyNumberFormat="1" applyFont="1" applyFill="1" applyBorder="1" applyAlignment="1">
      <alignment/>
    </xf>
    <xf numFmtId="10" fontId="23" fillId="18" borderId="52" xfId="0" applyNumberFormat="1" applyFont="1" applyFill="1" applyBorder="1" applyAlignment="1">
      <alignment/>
    </xf>
    <xf numFmtId="0" fontId="0" fillId="0" borderId="13" xfId="0" applyBorder="1" applyAlignment="1">
      <alignment/>
    </xf>
    <xf numFmtId="10" fontId="23" fillId="18" borderId="56" xfId="0" applyNumberFormat="1" applyFont="1" applyFill="1" applyBorder="1" applyAlignment="1">
      <alignment/>
    </xf>
    <xf numFmtId="10" fontId="23" fillId="18" borderId="57" xfId="0" applyNumberFormat="1" applyFont="1" applyFill="1" applyBorder="1" applyAlignment="1">
      <alignment/>
    </xf>
    <xf numFmtId="10" fontId="23" fillId="18" borderId="58" xfId="0" applyNumberFormat="1" applyFont="1" applyFill="1" applyBorder="1" applyAlignment="1">
      <alignment/>
    </xf>
    <xf numFmtId="2" fontId="24" fillId="0" borderId="12" xfId="0" applyNumberFormat="1" applyFont="1" applyBorder="1" applyAlignment="1">
      <alignment/>
    </xf>
    <xf numFmtId="2" fontId="24" fillId="0" borderId="0" xfId="0" applyNumberFormat="1" applyFont="1" applyBorder="1" applyAlignment="1">
      <alignment/>
    </xf>
    <xf numFmtId="2" fontId="38" fillId="0" borderId="0" xfId="0" applyNumberFormat="1" applyFont="1" applyBorder="1" applyAlignment="1">
      <alignment/>
    </xf>
    <xf numFmtId="2" fontId="36" fillId="0" borderId="0" xfId="0" applyNumberFormat="1" applyFont="1" applyBorder="1" applyAlignment="1">
      <alignment/>
    </xf>
    <xf numFmtId="2" fontId="24" fillId="0" borderId="15" xfId="0" applyNumberFormat="1" applyFont="1" applyBorder="1" applyAlignment="1">
      <alignment/>
    </xf>
    <xf numFmtId="0" fontId="27" fillId="4" borderId="59" xfId="0" applyFont="1" applyFill="1" applyBorder="1" applyAlignment="1">
      <alignment/>
    </xf>
    <xf numFmtId="166" fontId="57" fillId="0" borderId="11" xfId="0" applyNumberFormat="1" applyFont="1" applyFill="1" applyBorder="1" applyAlignment="1">
      <alignment/>
    </xf>
    <xf numFmtId="166" fontId="57" fillId="0" borderId="14" xfId="0" applyNumberFormat="1" applyFont="1" applyFill="1" applyBorder="1" applyAlignment="1">
      <alignment/>
    </xf>
    <xf numFmtId="166" fontId="57" fillId="0" borderId="13" xfId="0" applyNumberFormat="1" applyFont="1" applyFill="1" applyBorder="1" applyAlignment="1">
      <alignment/>
    </xf>
    <xf numFmtId="166" fontId="57" fillId="0" borderId="40" xfId="0" applyNumberFormat="1" applyFont="1" applyFill="1" applyBorder="1" applyAlignment="1">
      <alignment/>
    </xf>
    <xf numFmtId="166" fontId="56" fillId="0" borderId="41" xfId="0" applyNumberFormat="1" applyFont="1" applyFill="1" applyBorder="1" applyAlignment="1">
      <alignment/>
    </xf>
    <xf numFmtId="166" fontId="56" fillId="0" borderId="39" xfId="0" applyNumberFormat="1" applyFont="1" applyFill="1" applyBorder="1" applyAlignment="1">
      <alignment/>
    </xf>
    <xf numFmtId="166" fontId="58" fillId="0" borderId="40" xfId="0" applyNumberFormat="1" applyFont="1" applyFill="1" applyBorder="1" applyAlignment="1">
      <alignment/>
    </xf>
    <xf numFmtId="166" fontId="56" fillId="0" borderId="4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50" applyFont="1" applyFill="1" applyAlignment="1">
      <alignment/>
    </xf>
    <xf numFmtId="0" fontId="46" fillId="0" borderId="0" xfId="50" applyNumberFormat="1" applyFont="1" applyFill="1" applyBorder="1" applyAlignment="1" applyProtection="1">
      <alignment/>
      <protection/>
    </xf>
    <xf numFmtId="166" fontId="56" fillId="0" borderId="11" xfId="0" applyNumberFormat="1" applyFont="1" applyFill="1" applyBorder="1" applyAlignment="1">
      <alignment/>
    </xf>
    <xf numFmtId="166" fontId="54" fillId="0" borderId="39" xfId="0" applyNumberFormat="1" applyFont="1" applyFill="1" applyBorder="1" applyAlignment="1">
      <alignment/>
    </xf>
    <xf numFmtId="166" fontId="54" fillId="0" borderId="40" xfId="0" applyNumberFormat="1" applyFont="1" applyFill="1" applyBorder="1" applyAlignment="1">
      <alignment/>
    </xf>
    <xf numFmtId="166" fontId="54" fillId="0" borderId="41" xfId="0" applyNumberFormat="1" applyFont="1" applyFill="1" applyBorder="1" applyAlignment="1">
      <alignment/>
    </xf>
    <xf numFmtId="0" fontId="0" fillId="0" borderId="19" xfId="0" applyFill="1" applyBorder="1" applyAlignment="1">
      <alignment/>
    </xf>
    <xf numFmtId="0" fontId="47" fillId="0" borderId="0" xfId="50" applyFont="1" applyAlignment="1">
      <alignment/>
    </xf>
    <xf numFmtId="166" fontId="59" fillId="0" borderId="39" xfId="0" applyNumberFormat="1" applyFont="1" applyFill="1" applyBorder="1" applyAlignment="1">
      <alignment/>
    </xf>
    <xf numFmtId="166" fontId="59" fillId="0" borderId="40" xfId="0" applyNumberFormat="1" applyFont="1" applyFill="1" applyBorder="1" applyAlignment="1">
      <alignment/>
    </xf>
    <xf numFmtId="166" fontId="59" fillId="0" borderId="41" xfId="0" applyNumberFormat="1" applyFont="1" applyFill="1" applyBorder="1" applyAlignment="1">
      <alignment/>
    </xf>
    <xf numFmtId="0" fontId="60" fillId="0" borderId="0" xfId="0" applyFont="1" applyAlignment="1">
      <alignment/>
    </xf>
    <xf numFmtId="166" fontId="61" fillId="0" borderId="39" xfId="0" applyNumberFormat="1" applyFont="1" applyFill="1" applyBorder="1" applyAlignment="1">
      <alignment/>
    </xf>
    <xf numFmtId="166" fontId="61" fillId="0" borderId="40" xfId="0" applyNumberFormat="1" applyFont="1" applyFill="1" applyBorder="1" applyAlignment="1">
      <alignmen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gebnis 1" xfId="45"/>
    <cellStyle name="Erklärender Text" xfId="46"/>
    <cellStyle name="Euro" xfId="47"/>
    <cellStyle name="Gut" xfId="48"/>
    <cellStyle name="Comma"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Überschrift 5" xfId="60"/>
    <cellStyle name="Verknüpfte Zelle" xfId="61"/>
    <cellStyle name="Currency" xfId="62"/>
    <cellStyle name="Currency [0]" xfId="63"/>
    <cellStyle name="Warnender Text" xfId="64"/>
    <cellStyle name="Zelle überprüfen" xfId="65"/>
  </cellStyles>
  <dxfs count="466">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ill>
        <patternFill>
          <bgColor theme="4" tint="0.3999499976634979"/>
        </patternFill>
      </fill>
    </dxf>
    <dxf>
      <fill>
        <patternFill>
          <bgColor theme="9" tint="-0.24993999302387238"/>
        </patternFill>
      </fill>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ont>
        <b val="0"/>
        <color indexed="8"/>
      </font>
    </dxf>
    <dxf>
      <font>
        <b/>
        <i val="0"/>
        <color indexed="16"/>
      </font>
    </dxf>
    <dxf>
      <font>
        <b/>
        <i val="0"/>
        <color indexed="17"/>
      </font>
    </dxf>
    <dxf>
      <fill>
        <patternFill patternType="solid">
          <fgColor indexed="49"/>
          <bgColor indexed="11"/>
        </patternFill>
      </fill>
    </dxf>
    <dxf>
      <fill>
        <patternFill patternType="solid">
          <fgColor indexed="21"/>
          <bgColor indexed="17"/>
        </patternFill>
      </fill>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ont>
        <b val="0"/>
        <color indexed="8"/>
      </font>
    </dxf>
    <dxf>
      <font>
        <b/>
        <i val="0"/>
        <color indexed="16"/>
      </font>
    </dxf>
    <dxf>
      <font>
        <b/>
        <i val="0"/>
        <color indexed="17"/>
      </font>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ont>
        <b val="0"/>
        <color indexed="8"/>
      </font>
    </dxf>
    <dxf>
      <font>
        <b/>
        <i val="0"/>
        <color indexed="16"/>
      </font>
    </dxf>
    <dxf>
      <font>
        <b/>
        <i val="0"/>
        <color indexed="17"/>
      </font>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ont>
        <b val="0"/>
        <color indexed="8"/>
      </font>
    </dxf>
    <dxf>
      <font>
        <b/>
        <i val="0"/>
        <color indexed="16"/>
      </font>
    </dxf>
    <dxf>
      <font>
        <b/>
        <i val="0"/>
        <color indexed="17"/>
      </font>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ont>
        <b val="0"/>
        <color indexed="8"/>
      </font>
    </dxf>
    <dxf>
      <font>
        <b/>
        <i val="0"/>
        <color indexed="16"/>
      </font>
    </dxf>
    <dxf>
      <font>
        <b/>
        <i val="0"/>
        <color indexed="17"/>
      </font>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ont>
        <b val="0"/>
        <color indexed="8"/>
      </font>
    </dxf>
    <dxf>
      <font>
        <b/>
        <i val="0"/>
        <color indexed="16"/>
      </font>
    </dxf>
    <dxf>
      <font>
        <b/>
        <i val="0"/>
        <color indexed="17"/>
      </font>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ont>
        <b val="0"/>
        <color indexed="8"/>
      </font>
    </dxf>
    <dxf>
      <font>
        <b/>
        <i val="0"/>
        <color indexed="16"/>
      </font>
    </dxf>
    <dxf>
      <font>
        <b/>
        <i val="0"/>
        <color indexed="17"/>
      </font>
    </dxf>
    <dxf>
      <font>
        <b val="0"/>
        <color indexed="8"/>
      </font>
    </dxf>
    <dxf>
      <font>
        <b/>
        <i val="0"/>
        <color indexed="16"/>
      </font>
    </dxf>
    <dxf>
      <font>
        <b/>
        <i val="0"/>
        <color indexed="17"/>
      </font>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ont>
        <b val="0"/>
        <color indexed="8"/>
      </font>
    </dxf>
    <dxf>
      <font>
        <b/>
        <i val="0"/>
        <color indexed="16"/>
      </font>
    </dxf>
    <dxf>
      <font>
        <b/>
        <i val="0"/>
        <color indexed="17"/>
      </font>
    </dxf>
    <dxf>
      <fill>
        <patternFill patternType="solid">
          <fgColor indexed="49"/>
          <bgColor indexed="11"/>
        </patternFill>
      </fill>
    </dxf>
    <dxf>
      <fill>
        <patternFill patternType="solid">
          <fgColor indexed="21"/>
          <bgColor indexed="17"/>
        </patternFill>
      </fill>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ont>
        <b val="0"/>
        <color indexed="8"/>
      </font>
    </dxf>
    <dxf>
      <font>
        <b/>
        <i val="0"/>
        <color indexed="16"/>
      </font>
    </dxf>
    <dxf>
      <font>
        <b/>
        <i val="0"/>
        <color indexed="17"/>
      </font>
    </dxf>
    <dxf>
      <fill>
        <patternFill patternType="solid">
          <fgColor indexed="49"/>
          <bgColor indexed="11"/>
        </patternFill>
      </fill>
    </dxf>
    <dxf>
      <fill>
        <patternFill patternType="solid">
          <fgColor indexed="21"/>
          <bgColor indexed="17"/>
        </patternFill>
      </fill>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ont>
        <b val="0"/>
        <color indexed="8"/>
      </font>
    </dxf>
    <dxf>
      <font>
        <b/>
        <i val="0"/>
        <color indexed="16"/>
      </font>
    </dxf>
    <dxf>
      <font>
        <b/>
        <i val="0"/>
        <color indexed="17"/>
      </font>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ill>
        <patternFill patternType="solid">
          <fgColor indexed="49"/>
          <bgColor indexed="11"/>
        </patternFill>
      </fill>
    </dxf>
    <dxf>
      <fill>
        <patternFill patternType="solid">
          <fgColor indexed="21"/>
          <bgColor indexed="17"/>
        </patternFill>
      </fill>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ill>
        <patternFill patternType="solid">
          <fgColor indexed="49"/>
          <bgColor indexed="11"/>
        </patternFill>
      </fill>
    </dxf>
    <dxf>
      <fill>
        <patternFill patternType="solid">
          <fgColor indexed="21"/>
          <bgColor indexed="17"/>
        </patternFill>
      </fill>
    </dxf>
    <dxf>
      <fill>
        <patternFill patternType="solid">
          <fgColor indexed="27"/>
          <bgColor indexed="42"/>
        </patternFill>
      </fill>
    </dxf>
    <dxf>
      <fill>
        <patternFill patternType="solid">
          <fgColor indexed="26"/>
          <bgColor indexed="43"/>
        </patternFill>
      </fill>
    </dxf>
    <dxf>
      <fill>
        <patternFill patternType="solid">
          <fgColor indexed="51"/>
          <bgColor indexed="52"/>
        </patternFill>
      </fill>
    </dxf>
    <dxf>
      <fill>
        <patternFill patternType="solid">
          <fgColor indexed="49"/>
          <bgColor indexed="11"/>
        </patternFill>
      </fill>
    </dxf>
    <dxf>
      <fill>
        <patternFill patternType="solid">
          <fgColor indexed="21"/>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99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8</xdr:col>
      <xdr:colOff>114300</xdr:colOff>
      <xdr:row>3</xdr:row>
      <xdr:rowOff>9525</xdr:rowOff>
    </xdr:to>
    <xdr:pic>
      <xdr:nvPicPr>
        <xdr:cNvPr id="1" name="Picture 148"/>
        <xdr:cNvPicPr preferRelativeResize="1">
          <a:picLocks noChangeAspect="1"/>
        </xdr:cNvPicPr>
      </xdr:nvPicPr>
      <xdr:blipFill>
        <a:blip r:embed="rId1"/>
        <a:stretch>
          <a:fillRect/>
        </a:stretch>
      </xdr:blipFill>
      <xdr:spPr>
        <a:xfrm>
          <a:off x="3228975" y="0"/>
          <a:ext cx="2790825" cy="5715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8</xdr:col>
      <xdr:colOff>371475</xdr:colOff>
      <xdr:row>3</xdr:row>
      <xdr:rowOff>9525</xdr:rowOff>
    </xdr:to>
    <xdr:pic>
      <xdr:nvPicPr>
        <xdr:cNvPr id="1" name="Picture 148"/>
        <xdr:cNvPicPr preferRelativeResize="1">
          <a:picLocks noChangeAspect="1"/>
        </xdr:cNvPicPr>
      </xdr:nvPicPr>
      <xdr:blipFill>
        <a:blip r:embed="rId1"/>
        <a:stretch>
          <a:fillRect/>
        </a:stretch>
      </xdr:blipFill>
      <xdr:spPr>
        <a:xfrm>
          <a:off x="3200400" y="0"/>
          <a:ext cx="2790825" cy="5715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0</xdr:row>
      <xdr:rowOff>0</xdr:rowOff>
    </xdr:from>
    <xdr:to>
      <xdr:col>8</xdr:col>
      <xdr:colOff>361950</xdr:colOff>
      <xdr:row>3</xdr:row>
      <xdr:rowOff>9525</xdr:rowOff>
    </xdr:to>
    <xdr:pic>
      <xdr:nvPicPr>
        <xdr:cNvPr id="1" name="Picture 148"/>
        <xdr:cNvPicPr preferRelativeResize="1">
          <a:picLocks noChangeAspect="1"/>
        </xdr:cNvPicPr>
      </xdr:nvPicPr>
      <xdr:blipFill>
        <a:blip r:embed="rId1"/>
        <a:stretch>
          <a:fillRect/>
        </a:stretch>
      </xdr:blipFill>
      <xdr:spPr>
        <a:xfrm>
          <a:off x="3190875" y="0"/>
          <a:ext cx="2790825" cy="5715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8</xdr:col>
      <xdr:colOff>381000</xdr:colOff>
      <xdr:row>3</xdr:row>
      <xdr:rowOff>9525</xdr:rowOff>
    </xdr:to>
    <xdr:pic>
      <xdr:nvPicPr>
        <xdr:cNvPr id="1" name="Picture 148"/>
        <xdr:cNvPicPr preferRelativeResize="1">
          <a:picLocks noChangeAspect="1"/>
        </xdr:cNvPicPr>
      </xdr:nvPicPr>
      <xdr:blipFill>
        <a:blip r:embed="rId1"/>
        <a:stretch>
          <a:fillRect/>
        </a:stretch>
      </xdr:blipFill>
      <xdr:spPr>
        <a:xfrm>
          <a:off x="3209925" y="0"/>
          <a:ext cx="2790825" cy="5810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9</xdr:col>
      <xdr:colOff>381000</xdr:colOff>
      <xdr:row>3</xdr:row>
      <xdr:rowOff>9525</xdr:rowOff>
    </xdr:to>
    <xdr:pic>
      <xdr:nvPicPr>
        <xdr:cNvPr id="1" name="Picture 148"/>
        <xdr:cNvPicPr preferRelativeResize="1">
          <a:picLocks noChangeAspect="1"/>
        </xdr:cNvPicPr>
      </xdr:nvPicPr>
      <xdr:blipFill>
        <a:blip r:embed="rId1"/>
        <a:stretch>
          <a:fillRect/>
        </a:stretch>
      </xdr:blipFill>
      <xdr:spPr>
        <a:xfrm>
          <a:off x="3524250" y="0"/>
          <a:ext cx="2828925" cy="581025"/>
        </a:xfrm>
        <a:prstGeom prst="rect">
          <a:avLst/>
        </a:prstGeom>
        <a:blipFill>
          <a:blip r:embed=""/>
          <a:srcRect/>
          <a:stretch>
            <a:fillRect/>
          </a:stretch>
        </a:blipFill>
        <a:ln w="9525" cmpd="sng">
          <a:noFill/>
        </a:ln>
      </xdr:spPr>
    </xdr:pic>
    <xdr:clientData/>
  </xdr:twoCellAnchor>
  <xdr:twoCellAnchor editAs="oneCell">
    <xdr:from>
      <xdr:col>6</xdr:col>
      <xdr:colOff>9525</xdr:colOff>
      <xdr:row>84</xdr:row>
      <xdr:rowOff>0</xdr:rowOff>
    </xdr:from>
    <xdr:to>
      <xdr:col>8</xdr:col>
      <xdr:colOff>209550</xdr:colOff>
      <xdr:row>92</xdr:row>
      <xdr:rowOff>47625</xdr:rowOff>
    </xdr:to>
    <xdr:pic>
      <xdr:nvPicPr>
        <xdr:cNvPr id="2" name="Grafik 1"/>
        <xdr:cNvPicPr preferRelativeResize="1">
          <a:picLocks noChangeAspect="1"/>
        </xdr:cNvPicPr>
      </xdr:nvPicPr>
      <xdr:blipFill>
        <a:blip r:embed="rId2"/>
        <a:stretch>
          <a:fillRect/>
        </a:stretch>
      </xdr:blipFill>
      <xdr:spPr>
        <a:xfrm>
          <a:off x="4838700" y="13782675"/>
          <a:ext cx="962025" cy="1343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9</xdr:col>
      <xdr:colOff>381000</xdr:colOff>
      <xdr:row>3</xdr:row>
      <xdr:rowOff>9525</xdr:rowOff>
    </xdr:to>
    <xdr:pic>
      <xdr:nvPicPr>
        <xdr:cNvPr id="1" name="Picture 148"/>
        <xdr:cNvPicPr preferRelativeResize="1">
          <a:picLocks noChangeAspect="1"/>
        </xdr:cNvPicPr>
      </xdr:nvPicPr>
      <xdr:blipFill>
        <a:blip r:embed="rId1"/>
        <a:stretch>
          <a:fillRect/>
        </a:stretch>
      </xdr:blipFill>
      <xdr:spPr>
        <a:xfrm>
          <a:off x="3524250" y="0"/>
          <a:ext cx="2828925" cy="581025"/>
        </a:xfrm>
        <a:prstGeom prst="rect">
          <a:avLst/>
        </a:prstGeom>
        <a:blipFill>
          <a:blip r:embed=""/>
          <a:srcRect/>
          <a:stretch>
            <a:fillRect/>
          </a:stretch>
        </a:blipFill>
        <a:ln w="9525" cmpd="sng">
          <a:noFill/>
        </a:ln>
      </xdr:spPr>
    </xdr:pic>
    <xdr:clientData/>
  </xdr:twoCellAnchor>
  <xdr:twoCellAnchor editAs="oneCell">
    <xdr:from>
      <xdr:col>6</xdr:col>
      <xdr:colOff>28575</xdr:colOff>
      <xdr:row>97</xdr:row>
      <xdr:rowOff>19050</xdr:rowOff>
    </xdr:from>
    <xdr:to>
      <xdr:col>8</xdr:col>
      <xdr:colOff>228600</xdr:colOff>
      <xdr:row>105</xdr:row>
      <xdr:rowOff>66675</xdr:rowOff>
    </xdr:to>
    <xdr:pic>
      <xdr:nvPicPr>
        <xdr:cNvPr id="2" name="Grafik 1"/>
        <xdr:cNvPicPr preferRelativeResize="1">
          <a:picLocks noChangeAspect="1"/>
        </xdr:cNvPicPr>
      </xdr:nvPicPr>
      <xdr:blipFill>
        <a:blip r:embed="rId2"/>
        <a:stretch>
          <a:fillRect/>
        </a:stretch>
      </xdr:blipFill>
      <xdr:spPr>
        <a:xfrm>
          <a:off x="4857750" y="15906750"/>
          <a:ext cx="962025" cy="1343025"/>
        </a:xfrm>
        <a:prstGeom prst="rect">
          <a:avLst/>
        </a:prstGeom>
        <a:noFill/>
        <a:ln w="9525" cmpd="sng">
          <a:noFill/>
        </a:ln>
      </xdr:spPr>
    </xdr:pic>
    <xdr:clientData/>
  </xdr:twoCellAnchor>
  <xdr:twoCellAnchor editAs="oneCell">
    <xdr:from>
      <xdr:col>7</xdr:col>
      <xdr:colOff>0</xdr:colOff>
      <xdr:row>84</xdr:row>
      <xdr:rowOff>19050</xdr:rowOff>
    </xdr:from>
    <xdr:to>
      <xdr:col>13</xdr:col>
      <xdr:colOff>114300</xdr:colOff>
      <xdr:row>96</xdr:row>
      <xdr:rowOff>28575</xdr:rowOff>
    </xdr:to>
    <xdr:pic>
      <xdr:nvPicPr>
        <xdr:cNvPr id="3" name="Grafik 1"/>
        <xdr:cNvPicPr preferRelativeResize="1">
          <a:picLocks noChangeAspect="1"/>
        </xdr:cNvPicPr>
      </xdr:nvPicPr>
      <xdr:blipFill>
        <a:blip r:embed="rId3"/>
        <a:stretch>
          <a:fillRect/>
        </a:stretch>
      </xdr:blipFill>
      <xdr:spPr>
        <a:xfrm>
          <a:off x="5210175" y="13801725"/>
          <a:ext cx="2400300" cy="195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nanziell-umdenken.blogspot.de/" TargetMode="External" /><Relationship Id="rId2" Type="http://schemas.openxmlformats.org/officeDocument/2006/relationships/hyperlink" Target="http://www.comdirect.de/inf/waehrungen/detail/uebersicht.html?timeSpan=1D&amp;ID_NOTATION=1390634" TargetMode="External" /><Relationship Id="rId3" Type="http://schemas.openxmlformats.org/officeDocument/2006/relationships/hyperlink" Target="http://globalxfunds.com/SDIV" TargetMode="External" /><Relationship Id="rId4" Type="http://schemas.openxmlformats.org/officeDocument/2006/relationships/hyperlink" Target="https://www.spdrs.com/product/fund.seam?ticker=JNK" TargetMode="External" /><Relationship Id="rId5" Type="http://schemas.openxmlformats.org/officeDocument/2006/relationships/hyperlink" Target="http://www.invescopowershares.com/products/overview.aspx?ticker=KBWD" TargetMode="External" /><Relationship Id="rId6" Type="http://schemas.openxmlformats.org/officeDocument/2006/relationships/hyperlink" Target="http://advisorshares.com/fund/hyld" TargetMode="External" /><Relationship Id="rId7" Type="http://schemas.openxmlformats.org/officeDocument/2006/relationships/hyperlink" Target="http://de.ishares.com/de/rc/produkte/SEMB" TargetMode="External" /><Relationship Id="rId8" Type="http://schemas.openxmlformats.org/officeDocument/2006/relationships/hyperlink" Target="http://de.ishares.com/de/rc/produkte/ISPA" TargetMode="External" /><Relationship Id="rId9" Type="http://schemas.openxmlformats.org/officeDocument/2006/relationships/hyperlink" Target="http://de.ishares.com/de/rc/produkte/EXXW" TargetMode="External" /><Relationship Id="rId10" Type="http://schemas.openxmlformats.org/officeDocument/2006/relationships/hyperlink" Target="https://www.spdrs.com/product/fund.seam?ticker=DWX" TargetMode="External" /><Relationship Id="rId11" Type="http://schemas.openxmlformats.org/officeDocument/2006/relationships/hyperlink" Target="https://www.etflab.de/de/products/23" TargetMode="External" /><Relationship Id="rId12" Type="http://schemas.openxmlformats.org/officeDocument/2006/relationships/hyperlink" Target="http://de.ishares.com/de/rc/produkte/EXSH" TargetMode="External" /><Relationship Id="rId13" Type="http://schemas.openxmlformats.org/officeDocument/2006/relationships/hyperlink" Target="https://www.etflab.de/de/products/7" TargetMode="External" /><Relationship Id="rId14" Type="http://schemas.openxmlformats.org/officeDocument/2006/relationships/hyperlink" Target="http://de.ishares.com/de/rc/produkte/EXX5" TargetMode="External" /><Relationship Id="rId15" Type="http://schemas.openxmlformats.org/officeDocument/2006/relationships/hyperlink" Target="http://de.ishares.com/de/rc/produkte/EXX2" TargetMode="External" /><Relationship Id="rId16" Type="http://schemas.openxmlformats.org/officeDocument/2006/relationships/hyperlink" Target="http://de.ishares.com/de/rc/produkte/EXH9" TargetMode="External" /><Relationship Id="rId17" Type="http://schemas.openxmlformats.org/officeDocument/2006/relationships/hyperlink" Target="http://de.ishares.com/de/rc/produkte/IASP" TargetMode="External" /><Relationship Id="rId18" Type="http://schemas.openxmlformats.org/officeDocument/2006/relationships/hyperlink" Target="http://globalxfunds.com/MLPA" TargetMode="External" /><Relationship Id="rId19" Type="http://schemas.openxmlformats.org/officeDocument/2006/relationships/hyperlink" Target="https://www.etflab.de/de/products/37" TargetMode="External" /><Relationship Id="rId20" Type="http://schemas.openxmlformats.org/officeDocument/2006/relationships/hyperlink" Target="http://de.ishares.com/de/rc/produkte/LQDE" TargetMode="External" /><Relationship Id="rId21" Type="http://schemas.openxmlformats.org/officeDocument/2006/relationships/hyperlink" Target="http://de.ishares.com/de/rc/produkte/IHYG" TargetMode="External" /><Relationship Id="rId22" Type="http://schemas.openxmlformats.org/officeDocument/2006/relationships/hyperlink" Target="http://www.onvista.de/fonds/snapshot.html?ISIN=IE00B6YX5M31" TargetMode="External" /><Relationship Id="rId23" Type="http://schemas.openxmlformats.org/officeDocument/2006/relationships/hyperlink" Target="https://www.spdrs.com/product/fund.seam?ticker=EDIV" TargetMode="External" /><Relationship Id="rId24" Type="http://schemas.openxmlformats.org/officeDocument/2006/relationships/hyperlink" Target="http://www.etf.db.com/DE/DEU/ETF/LU0292096186/DBX1DG/STOXX&#174;_GLOBAL_SELECT_DIVIDEND_100_ETF.html" TargetMode="External" /><Relationship Id="rId25" Type="http://schemas.openxmlformats.org/officeDocument/2006/relationships/hyperlink" Target="http://de.ishares.com/de/rc/produkte/EXSG" TargetMode="External" /><Relationship Id="rId26" Type="http://schemas.openxmlformats.org/officeDocument/2006/relationships/hyperlink" Target="https://www.dws.de/Produkte/Fonds/592/Portrait" TargetMode="External" /><Relationship Id="rId27" Type="http://schemas.openxmlformats.org/officeDocument/2006/relationships/hyperlink" Target="http://de.ishares.com/de/rc/produkte/EXSB"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finanziell-umdenken.blogspot.de/" TargetMode="External" /><Relationship Id="rId2" Type="http://schemas.openxmlformats.org/officeDocument/2006/relationships/hyperlink" Target="http://www.comdirect.de/inf/waehrungen/detail/uebersicht.html?timeSpan=1D&amp;ID_NOTATION=1390634" TargetMode="External" /><Relationship Id="rId3" Type="http://schemas.openxmlformats.org/officeDocument/2006/relationships/hyperlink" Target="http://globalxfunds.com/SDIV" TargetMode="External" /><Relationship Id="rId4" Type="http://schemas.openxmlformats.org/officeDocument/2006/relationships/hyperlink" Target="https://www.spdrs.com/product/fund.seam?ticker=JNK" TargetMode="External" /><Relationship Id="rId5" Type="http://schemas.openxmlformats.org/officeDocument/2006/relationships/hyperlink" Target="http://www.invescopowershares.com/products/overview.aspx?ticker=KBWD" TargetMode="External" /><Relationship Id="rId6" Type="http://schemas.openxmlformats.org/officeDocument/2006/relationships/hyperlink" Target="http://www.globalxfunds.com/SPFF" TargetMode="External" /><Relationship Id="rId7" Type="http://schemas.openxmlformats.org/officeDocument/2006/relationships/hyperlink" Target="http://advisorshares.com/fund/hyld" TargetMode="External" /><Relationship Id="rId8" Type="http://schemas.openxmlformats.org/officeDocument/2006/relationships/hyperlink" Target="http://www.invescopowershares.com/products/overview.aspx?ticker=KBWY" TargetMode="External" /><Relationship Id="rId9" Type="http://schemas.openxmlformats.org/officeDocument/2006/relationships/hyperlink" Target="http://www.arrowshares.com/default.aspx?act=fund.aspx&amp;productID=1" TargetMode="External" /><Relationship Id="rId10" Type="http://schemas.openxmlformats.org/officeDocument/2006/relationships/hyperlink" Target="http://us.ishares.com/product_info/fund/overview/GHYG.htm" TargetMode="External" /><Relationship Id="rId11" Type="http://schemas.openxmlformats.org/officeDocument/2006/relationships/hyperlink" Target="http://de.ishares.com/de/rc/produkte/SEMB" TargetMode="External" /><Relationship Id="rId12" Type="http://schemas.openxmlformats.org/officeDocument/2006/relationships/hyperlink" Target="http://de.ishares.com/de/rc/produkte/ISPA" TargetMode="External" /><Relationship Id="rId13" Type="http://schemas.openxmlformats.org/officeDocument/2006/relationships/hyperlink" Target="http://de.ishares.com/de/rc/produkte/EXXW" TargetMode="External" /><Relationship Id="rId14" Type="http://schemas.openxmlformats.org/officeDocument/2006/relationships/hyperlink" Target="https://www.spdrs.com/product/fund.seam?ticker=DWX" TargetMode="External" /><Relationship Id="rId15" Type="http://schemas.openxmlformats.org/officeDocument/2006/relationships/hyperlink" Target="https://www.etflab.de/de/products/23" TargetMode="External" /><Relationship Id="rId16" Type="http://schemas.openxmlformats.org/officeDocument/2006/relationships/hyperlink" Target="http://de.ishares.com/de/rc/produkte/EXSH" TargetMode="External" /><Relationship Id="rId17" Type="http://schemas.openxmlformats.org/officeDocument/2006/relationships/hyperlink" Target="https://www.etflab.de/de/products/7" TargetMode="External" /><Relationship Id="rId18" Type="http://schemas.openxmlformats.org/officeDocument/2006/relationships/hyperlink" Target="http://de.ishares.com/de/rc/produkte/EXSI" TargetMode="External" /><Relationship Id="rId19" Type="http://schemas.openxmlformats.org/officeDocument/2006/relationships/hyperlink" Target="http://de.ishares.com/de/rc/produkte/EXSA" TargetMode="External" /><Relationship Id="rId20" Type="http://schemas.openxmlformats.org/officeDocument/2006/relationships/hyperlink" Target="http://de.ishares.com/de/rc/produkte/EXX5" TargetMode="External" /><Relationship Id="rId21" Type="http://schemas.openxmlformats.org/officeDocument/2006/relationships/hyperlink" Target="http://de.ishares.com/de/rc/produkte/EXX2" TargetMode="External" /><Relationship Id="rId22" Type="http://schemas.openxmlformats.org/officeDocument/2006/relationships/hyperlink" Target="http://de.ishares.com/de/rc/produkte/EXH9" TargetMode="External" /><Relationship Id="rId23" Type="http://schemas.openxmlformats.org/officeDocument/2006/relationships/hyperlink" Target="http://de.ishares.com/de/rc/produkte/IASP" TargetMode="External" /><Relationship Id="rId24" Type="http://schemas.openxmlformats.org/officeDocument/2006/relationships/hyperlink" Target="http://globalxfunds.com/MLPA" TargetMode="External" /><Relationship Id="rId25" Type="http://schemas.openxmlformats.org/officeDocument/2006/relationships/hyperlink" Target="https://www.etflab.de/de/products/37" TargetMode="External" /><Relationship Id="rId26" Type="http://schemas.openxmlformats.org/officeDocument/2006/relationships/hyperlink" Target="http://de.ishares.com/de/rc/produkte/SEDY" TargetMode="External" /><Relationship Id="rId27" Type="http://schemas.openxmlformats.org/officeDocument/2006/relationships/hyperlink" Target="http://www.guggenheiminvestments.com/products/etf/lvl" TargetMode="External" /><Relationship Id="rId28" Type="http://schemas.openxmlformats.org/officeDocument/2006/relationships/hyperlink" Target="http://www.vaneck.com/PageLayout_ETFs.aspx?pageid=2147485693&amp;terms=Market%20Vectors%20Mortgage%20REIT%20ETF%20" TargetMode="External" /><Relationship Id="rId29" Type="http://schemas.openxmlformats.org/officeDocument/2006/relationships/hyperlink" Target="http://us.ishares.com/product_info/fund/overview/REM.htm" TargetMode="External" /><Relationship Id="rId30" Type="http://schemas.openxmlformats.org/officeDocument/2006/relationships/hyperlink" Target="http://de.ishares.com/de/rc/produkte/LQDE" TargetMode="External" /><Relationship Id="rId31" Type="http://schemas.openxmlformats.org/officeDocument/2006/relationships/hyperlink" Target="http://de.ishares.com/de/rc/produkte/IHYG" TargetMode="External" /><Relationship Id="rId32" Type="http://schemas.openxmlformats.org/officeDocument/2006/relationships/hyperlink" Target="http://de.ishares.com/de/rc/produkte/SHYU" TargetMode="External" /><Relationship Id="rId33" Type="http://schemas.openxmlformats.org/officeDocument/2006/relationships/hyperlink" Target="http://www.spdrseurope.com/product/fund.seam?ticker=SYBJ+GY" TargetMode="External" /><Relationship Id="rId34" Type="http://schemas.openxmlformats.org/officeDocument/2006/relationships/hyperlink" Target="http://de.ishares.com/de/rc/produkte/SEML" TargetMode="External" /><Relationship Id="rId35" Type="http://schemas.openxmlformats.org/officeDocument/2006/relationships/hyperlink" Target="http://de.ishares.com/de/rc/produkte/EMCP" TargetMode="External" /><Relationship Id="rId36" Type="http://schemas.openxmlformats.org/officeDocument/2006/relationships/hyperlink" Target="https://www.spdrs.com/product/fund.seam?ticker=EDIV" TargetMode="External" /><Relationship Id="rId37" Type="http://schemas.openxmlformats.org/officeDocument/2006/relationships/hyperlink" Target="http://www.etf.db.com/DE/DEU/ETF/LU0292096186/DBX1DG/STOXX&#174;_GLOBAL_SELECT_DIVIDEND_100_ETF.html" TargetMode="External" /><Relationship Id="rId38" Type="http://schemas.openxmlformats.org/officeDocument/2006/relationships/hyperlink" Target="http://de.ishares.com/de/rc/produkte/EXSG" TargetMode="External" /><Relationship Id="rId39" Type="http://schemas.openxmlformats.org/officeDocument/2006/relationships/hyperlink" Target="http://www.banquedeluxembourg.com/bank/fonds-de/fonds-bl_angebot_themenfonds" TargetMode="External" /><Relationship Id="rId40" Type="http://schemas.openxmlformats.org/officeDocument/2006/relationships/hyperlink" Target="https://www.dws.de/Produkte/Fonds/592/Portrait" TargetMode="External" /><Relationship Id="rId41" Type="http://schemas.openxmlformats.org/officeDocument/2006/relationships/hyperlink" Target="http://de.ishares.com/de/rc/produkte/EXSB" TargetMode="External" /><Relationship Id="rId42" Type="http://schemas.openxmlformats.org/officeDocument/2006/relationships/hyperlink" Target="http://www.msci.com/products/indices/country_and_regional/all_country/performance.html" TargetMode="External" /><Relationship Id="rId43" Type="http://schemas.openxmlformats.org/officeDocument/2006/relationships/comments" Target="../comments2.xml" /><Relationship Id="rId44" Type="http://schemas.openxmlformats.org/officeDocument/2006/relationships/vmlDrawing" Target="../drawings/vmlDrawing2.vml" /><Relationship Id="rId4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finanziell-umdenken.blogspot.de/" TargetMode="External" /><Relationship Id="rId2" Type="http://schemas.openxmlformats.org/officeDocument/2006/relationships/hyperlink" Target="http://www.comdirect.de/inf/waehrungen/detail/uebersicht.html?timeSpan=1D&amp;ID_NOTATION=1390634" TargetMode="External" /><Relationship Id="rId3" Type="http://schemas.openxmlformats.org/officeDocument/2006/relationships/hyperlink" Target="http://globalxfunds.com/SDIV" TargetMode="External" /><Relationship Id="rId4" Type="http://schemas.openxmlformats.org/officeDocument/2006/relationships/hyperlink" Target="https://www.spdrs.com/product/fund.seam?ticker=JNK" TargetMode="External" /><Relationship Id="rId5" Type="http://schemas.openxmlformats.org/officeDocument/2006/relationships/hyperlink" Target="http://www.invescopowershares.com/products/overview.aspx?ticker=KBWD" TargetMode="External" /><Relationship Id="rId6" Type="http://schemas.openxmlformats.org/officeDocument/2006/relationships/hyperlink" Target="http://www.globalxfunds.com/SPFF" TargetMode="External" /><Relationship Id="rId7" Type="http://schemas.openxmlformats.org/officeDocument/2006/relationships/hyperlink" Target="http://advisorshares.com/fund/hyld" TargetMode="External" /><Relationship Id="rId8" Type="http://schemas.openxmlformats.org/officeDocument/2006/relationships/hyperlink" Target="http://www.invescopowershares.com/products/overview.aspx?ticker=KBWY" TargetMode="External" /><Relationship Id="rId9" Type="http://schemas.openxmlformats.org/officeDocument/2006/relationships/hyperlink" Target="http://www.arrowshares.com/default.aspx?act=fund.aspx&amp;productID=1" TargetMode="External" /><Relationship Id="rId10" Type="http://schemas.openxmlformats.org/officeDocument/2006/relationships/hyperlink" Target="http://us.ishares.com/product_info/fund/overview/IYLD.htm" TargetMode="External" /><Relationship Id="rId11" Type="http://schemas.openxmlformats.org/officeDocument/2006/relationships/hyperlink" Target="http://us.ishares.com/product_info/fund/overview/GHYG.htm" TargetMode="External" /><Relationship Id="rId12" Type="http://schemas.openxmlformats.org/officeDocument/2006/relationships/hyperlink" Target="http://www.vaneck.com/funds/IHY.aspx" TargetMode="External" /><Relationship Id="rId13" Type="http://schemas.openxmlformats.org/officeDocument/2006/relationships/hyperlink" Target="http://us.ishares.com/product_info/fund/overview/EMHY.htm" TargetMode="External" /><Relationship Id="rId14" Type="http://schemas.openxmlformats.org/officeDocument/2006/relationships/hyperlink" Target="http://www.invescopowershares.com/products/overview.aspx?ticker=SPHD" TargetMode="External" /><Relationship Id="rId15" Type="http://schemas.openxmlformats.org/officeDocument/2006/relationships/hyperlink" Target="http://www.globalxfunds.com/DIV" TargetMode="External" /><Relationship Id="rId16" Type="http://schemas.openxmlformats.org/officeDocument/2006/relationships/hyperlink" Target="http://www.ftportfolios.com/retail/etf/etfsummary.aspx?Ticker=MDIV" TargetMode="External" /><Relationship Id="rId17" Type="http://schemas.openxmlformats.org/officeDocument/2006/relationships/hyperlink" Target="http://de.ishares.com/de/rc/produkte/SEMB" TargetMode="External" /><Relationship Id="rId18" Type="http://schemas.openxmlformats.org/officeDocument/2006/relationships/hyperlink" Target="http://de.ishares.com/de/rc/produkte/ISPA" TargetMode="External" /><Relationship Id="rId19" Type="http://schemas.openxmlformats.org/officeDocument/2006/relationships/hyperlink" Target="http://de.ishares.com/de/rc/produkte/EXXW" TargetMode="External" /><Relationship Id="rId20" Type="http://schemas.openxmlformats.org/officeDocument/2006/relationships/hyperlink" Target="https://www.spdrs.com/product/fund.seam?ticker=DWX" TargetMode="External" /><Relationship Id="rId21" Type="http://schemas.openxmlformats.org/officeDocument/2006/relationships/hyperlink" Target="https://www.etflab.de/de/products/23" TargetMode="External" /><Relationship Id="rId22" Type="http://schemas.openxmlformats.org/officeDocument/2006/relationships/hyperlink" Target="http://de.ishares.com/de/rc/produkte/EXSH" TargetMode="External" /><Relationship Id="rId23" Type="http://schemas.openxmlformats.org/officeDocument/2006/relationships/hyperlink" Target="http://de.ishares.com/de/rc/produkte/EXSG" TargetMode="External" /><Relationship Id="rId24" Type="http://schemas.openxmlformats.org/officeDocument/2006/relationships/hyperlink" Target="https://www.etflab.de/de/products/7" TargetMode="External" /><Relationship Id="rId25" Type="http://schemas.openxmlformats.org/officeDocument/2006/relationships/hyperlink" Target="http://de.ishares.com/de/rc/produkte/EXSI" TargetMode="External" /><Relationship Id="rId26" Type="http://schemas.openxmlformats.org/officeDocument/2006/relationships/hyperlink" Target="http://de.ishares.com/de/rc/produkte/EXSA" TargetMode="External" /><Relationship Id="rId27" Type="http://schemas.openxmlformats.org/officeDocument/2006/relationships/hyperlink" Target="http://de.ishares.com/de/rc/produkte/EXX5" TargetMode="External" /><Relationship Id="rId28" Type="http://schemas.openxmlformats.org/officeDocument/2006/relationships/hyperlink" Target="http://de.ishares.com/de/rc/produkte/EXX2" TargetMode="External" /><Relationship Id="rId29" Type="http://schemas.openxmlformats.org/officeDocument/2006/relationships/hyperlink" Target="http://de.ishares.com/de/rc/produkte/EXH9" TargetMode="External" /><Relationship Id="rId30" Type="http://schemas.openxmlformats.org/officeDocument/2006/relationships/hyperlink" Target="http://de.ishares.com/de/rc/produkte/IASP" TargetMode="External" /><Relationship Id="rId31" Type="http://schemas.openxmlformats.org/officeDocument/2006/relationships/hyperlink" Target="http://globalxfunds.com/MLPA" TargetMode="External" /><Relationship Id="rId32" Type="http://schemas.openxmlformats.org/officeDocument/2006/relationships/hyperlink" Target="https://www.etflab.de/de/products/37" TargetMode="External" /><Relationship Id="rId33" Type="http://schemas.openxmlformats.org/officeDocument/2006/relationships/hyperlink" Target="http://de.ishares.com/de/rc/produkte/SEDY" TargetMode="External" /><Relationship Id="rId34" Type="http://schemas.openxmlformats.org/officeDocument/2006/relationships/hyperlink" Target="http://www.guggenheiminvestments.com/products/etf/lvl" TargetMode="External" /><Relationship Id="rId35" Type="http://schemas.openxmlformats.org/officeDocument/2006/relationships/hyperlink" Target="http://www.vaneck.com/funds/MORT.aspx" TargetMode="External" /><Relationship Id="rId36" Type="http://schemas.openxmlformats.org/officeDocument/2006/relationships/hyperlink" Target="http://us.ishares.com/product_info/fund/overview/REM.htm" TargetMode="External" /><Relationship Id="rId37" Type="http://schemas.openxmlformats.org/officeDocument/2006/relationships/hyperlink" Target="http://www.spdrseurope.com/product/fund.seam?ticker=ZPRG%20GY" TargetMode="External" /><Relationship Id="rId38" Type="http://schemas.openxmlformats.org/officeDocument/2006/relationships/hyperlink" Target="http://www.spdrseurope.com/product/fund.seam?ticker=SPYD%20GY" TargetMode="External" /><Relationship Id="rId39" Type="http://schemas.openxmlformats.org/officeDocument/2006/relationships/hyperlink" Target="http://www.invescopowershares.com/products/overview.aspx?ticker=PSP" TargetMode="External" /><Relationship Id="rId40" Type="http://schemas.openxmlformats.org/officeDocument/2006/relationships/hyperlink" Target="https://www.vanguardinvestments.de/portal/site/de/de/etf?#distributions_tab" TargetMode="External" /><Relationship Id="rId41" Type="http://schemas.openxmlformats.org/officeDocument/2006/relationships/hyperlink" Target="http://de.ishares.com/de/rc/produkte/LQDE" TargetMode="External" /><Relationship Id="rId42" Type="http://schemas.openxmlformats.org/officeDocument/2006/relationships/hyperlink" Target="http://de.ishares.com/de/rc/produkte/IHYG" TargetMode="External" /><Relationship Id="rId43" Type="http://schemas.openxmlformats.org/officeDocument/2006/relationships/hyperlink" Target="http://de.ishares.com/de/rc/produkte/SHYU" TargetMode="External" /><Relationship Id="rId44" Type="http://schemas.openxmlformats.org/officeDocument/2006/relationships/hyperlink" Target="http://www.spdrseurope.com/product/fund.seam?ticker=SYBJ+GY" TargetMode="External" /><Relationship Id="rId45" Type="http://schemas.openxmlformats.org/officeDocument/2006/relationships/hyperlink" Target="http://de.ishares.com/de/rc/produkte/SEML" TargetMode="External" /><Relationship Id="rId46" Type="http://schemas.openxmlformats.org/officeDocument/2006/relationships/hyperlink" Target="http://de.ishares.com/de/rc/produkte/EMCP" TargetMode="External" /><Relationship Id="rId47" Type="http://schemas.openxmlformats.org/officeDocument/2006/relationships/hyperlink" Target="https://www.spdrseurope.com/product/fund.seam?ticker=SYBX%20GY" TargetMode="External" /><Relationship Id="rId48" Type="http://schemas.openxmlformats.org/officeDocument/2006/relationships/hyperlink" Target="http://de.ishares.com/de/rc/produkte/CORP" TargetMode="External" /><Relationship Id="rId49" Type="http://schemas.openxmlformats.org/officeDocument/2006/relationships/hyperlink" Target="http://de.ishares.com/de/rc/produkte/HYLD" TargetMode="External" /><Relationship Id="rId50" Type="http://schemas.openxmlformats.org/officeDocument/2006/relationships/hyperlink" Target="http://www.spdrseurope.com/product/fund.seam?ticker=ZPRA%20GY" TargetMode="External" /><Relationship Id="rId51" Type="http://schemas.openxmlformats.org/officeDocument/2006/relationships/hyperlink" Target="http://www.spdrseurope.com/product/fund.seam?ticker=SPYW%20GY" TargetMode="External" /><Relationship Id="rId52" Type="http://schemas.openxmlformats.org/officeDocument/2006/relationships/hyperlink" Target="http://www.spdrseurope.com/product/fund.seam?ticker=SPYV%20GY" TargetMode="External" /><Relationship Id="rId53" Type="http://schemas.openxmlformats.org/officeDocument/2006/relationships/hyperlink" Target="http://www.etf.db.com/DE/DEU/ETF/LU0292096186/DBX1DG/STOXX&#174;_GLOBAL_SELECT_DIVIDEND_100_ETF.html" TargetMode="External" /><Relationship Id="rId54" Type="http://schemas.openxmlformats.org/officeDocument/2006/relationships/hyperlink" Target="http://www.banquedeluxembourg.com/bank/fonds-de/fonds-bl_angebot_themenfonds" TargetMode="External" /><Relationship Id="rId55" Type="http://schemas.openxmlformats.org/officeDocument/2006/relationships/hyperlink" Target="https://www.dws.de/Produkte/Fonds/592/Portrait" TargetMode="External" /><Relationship Id="rId56" Type="http://schemas.openxmlformats.org/officeDocument/2006/relationships/hyperlink" Target="http://de.ishares.com/de/rc/produkte/EXSB" TargetMode="External" /><Relationship Id="rId57" Type="http://schemas.openxmlformats.org/officeDocument/2006/relationships/hyperlink" Target="http://www.msci.com/products/indices/country_and_regional/all_country/performance.html" TargetMode="External" /><Relationship Id="rId58" Type="http://schemas.openxmlformats.org/officeDocument/2006/relationships/comments" Target="../comments3.xml" /><Relationship Id="rId59" Type="http://schemas.openxmlformats.org/officeDocument/2006/relationships/vmlDrawing" Target="../drawings/vmlDrawing3.vml" /><Relationship Id="rId6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finanziell-umdenken.blogspot.de/" TargetMode="External" /><Relationship Id="rId2" Type="http://schemas.openxmlformats.org/officeDocument/2006/relationships/hyperlink" Target="http://www.comdirect.de/inf/musterdepot/pmd/freunde.html?portfolio_key=18898207414813620809765513328596732019622719201809712201502120246511714902902902" TargetMode="External" /><Relationship Id="rId3" Type="http://schemas.openxmlformats.org/officeDocument/2006/relationships/hyperlink" Target="http://www.comdirect.de/inf/waehrungen/detail/uebersicht.html?timeSpan=1D&amp;ID_NOTATION=1390634" TargetMode="External" /><Relationship Id="rId4" Type="http://schemas.openxmlformats.org/officeDocument/2006/relationships/hyperlink" Target="http://globalxfunds.com/SDIV" TargetMode="External" /><Relationship Id="rId5" Type="http://schemas.openxmlformats.org/officeDocument/2006/relationships/hyperlink" Target="https://www.spdrs.com/product/fund.seam?ticker=JNK" TargetMode="External" /><Relationship Id="rId6" Type="http://schemas.openxmlformats.org/officeDocument/2006/relationships/hyperlink" Target="http://www.invescopowershares.com/products/overview.aspx?ticker=KBWD" TargetMode="External" /><Relationship Id="rId7" Type="http://schemas.openxmlformats.org/officeDocument/2006/relationships/hyperlink" Target="http://www.globalxfunds.com/SPFF" TargetMode="External" /><Relationship Id="rId8" Type="http://schemas.openxmlformats.org/officeDocument/2006/relationships/hyperlink" Target="http://advisorshares.com/fund/hyld" TargetMode="External" /><Relationship Id="rId9" Type="http://schemas.openxmlformats.org/officeDocument/2006/relationships/hyperlink" Target="http://www.invescopowershares.com/products/overview.aspx?ticker=KBWY" TargetMode="External" /><Relationship Id="rId10" Type="http://schemas.openxmlformats.org/officeDocument/2006/relationships/hyperlink" Target="http://www.arrowshares.com/default.aspx?act=fund.aspx&amp;productID=1" TargetMode="External" /><Relationship Id="rId11" Type="http://schemas.openxmlformats.org/officeDocument/2006/relationships/hyperlink" Target="http://us.ishares.com/product_info/fund/overview/IYLD.htm" TargetMode="External" /><Relationship Id="rId12" Type="http://schemas.openxmlformats.org/officeDocument/2006/relationships/hyperlink" Target="http://www.ishares.com/us/products/239551/ishares-global-high-yield-corporate-bond-etf" TargetMode="External" /><Relationship Id="rId13" Type="http://schemas.openxmlformats.org/officeDocument/2006/relationships/hyperlink" Target="http://www.vaneck.com/funds/IHY.aspx" TargetMode="External" /><Relationship Id="rId14" Type="http://schemas.openxmlformats.org/officeDocument/2006/relationships/hyperlink" Target="http://www.ishares.com/us/products/239527/EMHY?" TargetMode="External" /><Relationship Id="rId15" Type="http://schemas.openxmlformats.org/officeDocument/2006/relationships/hyperlink" Target="http://www.invescopowershares.com/products/overview.aspx?ticker=SPHD" TargetMode="External" /><Relationship Id="rId16" Type="http://schemas.openxmlformats.org/officeDocument/2006/relationships/hyperlink" Target="http://www.globalxfunds.com/DIV" TargetMode="External" /><Relationship Id="rId17" Type="http://schemas.openxmlformats.org/officeDocument/2006/relationships/hyperlink" Target="http://www.ftportfolios.com/retail/etf/etfsummary.aspx?Ticker=MDIV" TargetMode="External" /><Relationship Id="rId18" Type="http://schemas.openxmlformats.org/officeDocument/2006/relationships/hyperlink" Target="http://www.invescopowershares.com/products/overview.aspx?ticker=PCEF" TargetMode="External" /><Relationship Id="rId19" Type="http://schemas.openxmlformats.org/officeDocument/2006/relationships/hyperlink" Target="http://www.ishares.com/de/individual/de/produkte/251824/SEMB" TargetMode="External" /><Relationship Id="rId20" Type="http://schemas.openxmlformats.org/officeDocument/2006/relationships/hyperlink" Target="http://www.ishares.com/de/individual/de/produkte/251973/ISPA" TargetMode="External" /><Relationship Id="rId21" Type="http://schemas.openxmlformats.org/officeDocument/2006/relationships/hyperlink" Target="http://www.ishares.com/de/individual/de/produkte/251764/EXXW" TargetMode="External" /><Relationship Id="rId22" Type="http://schemas.openxmlformats.org/officeDocument/2006/relationships/hyperlink" Target="https://www.spdrs.com/product/fund.seam?ticker=DWX" TargetMode="External" /><Relationship Id="rId23" Type="http://schemas.openxmlformats.org/officeDocument/2006/relationships/hyperlink" Target="https://www.deka-etf.de/products/23" TargetMode="External" /><Relationship Id="rId24" Type="http://schemas.openxmlformats.org/officeDocument/2006/relationships/hyperlink" Target="http://de.ishares.com/de/rc/produkte/EXSH" TargetMode="External" /><Relationship Id="rId25" Type="http://schemas.openxmlformats.org/officeDocument/2006/relationships/hyperlink" Target="http://www.ishares.com/de/individual/de/produkte/251788/EXSG" TargetMode="External" /><Relationship Id="rId26" Type="http://schemas.openxmlformats.org/officeDocument/2006/relationships/hyperlink" Target="https://www.deka-etf.de/products/7" TargetMode="External" /><Relationship Id="rId27" Type="http://schemas.openxmlformats.org/officeDocument/2006/relationships/hyperlink" Target="http://www.ishares.com/de/individual/de/produkte/251780/EXSI" TargetMode="External" /><Relationship Id="rId28" Type="http://schemas.openxmlformats.org/officeDocument/2006/relationships/hyperlink" Target="http://www.ishares.com/de/individual/de/produkte/251931/EXSA" TargetMode="External" /><Relationship Id="rId29" Type="http://schemas.openxmlformats.org/officeDocument/2006/relationships/hyperlink" Target="http://www.ishares.com/de/individual/de/produkte/251771/EXX5" TargetMode="External" /><Relationship Id="rId30" Type="http://schemas.openxmlformats.org/officeDocument/2006/relationships/hyperlink" Target="http://www.ishares.com/de/individual/de/produkte/251791/EXX2" TargetMode="External" /><Relationship Id="rId31" Type="http://schemas.openxmlformats.org/officeDocument/2006/relationships/hyperlink" Target="http://www.ishares.com/de/individual/de/produkte/251967/EXH9" TargetMode="External" /><Relationship Id="rId32" Type="http://schemas.openxmlformats.org/officeDocument/2006/relationships/hyperlink" Target="http://www.ishares.com/de/individual/de/produkte/251800/ishares-asia-property-yield-ucits-etf" TargetMode="External" /><Relationship Id="rId33" Type="http://schemas.openxmlformats.org/officeDocument/2006/relationships/hyperlink" Target="http://globalxfunds.com/MLPA" TargetMode="External" /><Relationship Id="rId34" Type="http://schemas.openxmlformats.org/officeDocument/2006/relationships/hyperlink" Target="https://www.deka-etf.de/products/37" TargetMode="External" /><Relationship Id="rId35" Type="http://schemas.openxmlformats.org/officeDocument/2006/relationships/hyperlink" Target="http://www.ishares.com/de/individual/de/produkte/251766/ishares-emerging-markets-dividend-ucits-etf" TargetMode="External" /><Relationship Id="rId36" Type="http://schemas.openxmlformats.org/officeDocument/2006/relationships/hyperlink" Target="http://www.guggenheiminvestments.com/products/etf/lvl" TargetMode="External" /><Relationship Id="rId37" Type="http://schemas.openxmlformats.org/officeDocument/2006/relationships/hyperlink" Target="http://www.vaneck.com/funds/MORT.aspx" TargetMode="External" /><Relationship Id="rId38" Type="http://schemas.openxmlformats.org/officeDocument/2006/relationships/hyperlink" Target="http://us.ishares.com/product_info/fund/overview/REM.htm" TargetMode="External" /><Relationship Id="rId39" Type="http://schemas.openxmlformats.org/officeDocument/2006/relationships/hyperlink" Target="http://www.spdrseurope.com/product/fund.seam?ticker=ZPRG%20GY" TargetMode="External" /><Relationship Id="rId40" Type="http://schemas.openxmlformats.org/officeDocument/2006/relationships/hyperlink" Target="http://www.spdrseurope.com/product/fund.seam?ticker=SPYD%20GY" TargetMode="External" /><Relationship Id="rId41" Type="http://schemas.openxmlformats.org/officeDocument/2006/relationships/hyperlink" Target="http://www.invescopowershares.com/products/overview.aspx?ticker=PSP" TargetMode="External" /><Relationship Id="rId42" Type="http://schemas.openxmlformats.org/officeDocument/2006/relationships/hyperlink" Target="http://www.ishares.com/de/individual/de/produkte/251836/EXHK" TargetMode="External" /><Relationship Id="rId43" Type="http://schemas.openxmlformats.org/officeDocument/2006/relationships/hyperlink" Target="https://www.vanguardinvestments.de/portal/site/kiids/de/de/documents" TargetMode="External" /><Relationship Id="rId44" Type="http://schemas.openxmlformats.org/officeDocument/2006/relationships/hyperlink" Target="http://www.ishares.com/de/individual/de/produkte/251832/ishares-corporate-bond-ucits-etf" TargetMode="External" /><Relationship Id="rId45" Type="http://schemas.openxmlformats.org/officeDocument/2006/relationships/hyperlink" Target="http://www.ishares.com/de/individual/de/produkte/251843/IHYG" TargetMode="External" /><Relationship Id="rId46" Type="http://schemas.openxmlformats.org/officeDocument/2006/relationships/hyperlink" Target="http://www.ishares.com/de/individual/de/produkte/251833/ishares-high-yield-corporate-bond-ucits-etf" TargetMode="External" /><Relationship Id="rId47" Type="http://schemas.openxmlformats.org/officeDocument/2006/relationships/hyperlink" Target="http://www.spdrseurope.com/product/fund.seam?ticker=SYBJ+GY" TargetMode="External" /><Relationship Id="rId48" Type="http://schemas.openxmlformats.org/officeDocument/2006/relationships/hyperlink" Target="http://www.ishares.com/de/individual/de/produkte/251724/ishares-emerging-markets-local-government-bond-ucits-etf" TargetMode="External" /><Relationship Id="rId49" Type="http://schemas.openxmlformats.org/officeDocument/2006/relationships/hyperlink" Target="http://www.ishares.com/de/individual/de/produkte/251847/ishares-emerging-markets-corporate-bond-ucits-etf" TargetMode="External" /><Relationship Id="rId50" Type="http://schemas.openxmlformats.org/officeDocument/2006/relationships/hyperlink" Target="https://www.spdrseurope.com/product/fund.seam?ticker=SYBE%20GY" TargetMode="External" /><Relationship Id="rId51" Type="http://schemas.openxmlformats.org/officeDocument/2006/relationships/hyperlink" Target="http://www.ishares.com/de/individual/de/produkte/251813/ishares-global-corporate-bond-ucits-etf" TargetMode="External" /><Relationship Id="rId52" Type="http://schemas.openxmlformats.org/officeDocument/2006/relationships/hyperlink" Target="http://www.ishares.com/de/individual/de/produkte/251814/HYLD" TargetMode="External" /><Relationship Id="rId53" Type="http://schemas.openxmlformats.org/officeDocument/2006/relationships/hyperlink" Target="http://www.spdrseurope.com/product/fund.seam?ticker=ZPRA%20GY" TargetMode="External" /><Relationship Id="rId54" Type="http://schemas.openxmlformats.org/officeDocument/2006/relationships/hyperlink" Target="http://www.spdrseurope.com/product/fund.seam?ticker=SPYW%20GY" TargetMode="External" /><Relationship Id="rId55" Type="http://schemas.openxmlformats.org/officeDocument/2006/relationships/hyperlink" Target="http://www.spdrseurope.com/product/fund.seam?ticker=SPYV%20GY" TargetMode="External" /><Relationship Id="rId56" Type="http://schemas.openxmlformats.org/officeDocument/2006/relationships/hyperlink" Target="http://www.etf.db.com/DE/DEU/ETF/LU0292096186/DBX1DG/STOXX&#174;_GLOBAL_SELECT_DIVIDEND_100_ETF.html" TargetMode="External" /><Relationship Id="rId57" Type="http://schemas.openxmlformats.org/officeDocument/2006/relationships/hyperlink" Target="http://www.banquedeluxembourg.com/bank/fonds-de/fonds-bl_angebot_themenfonds" TargetMode="External" /><Relationship Id="rId58" Type="http://schemas.openxmlformats.org/officeDocument/2006/relationships/hyperlink" Target="https://www.dws.de/Produkte/Fonds/592/Portrait" TargetMode="External" /><Relationship Id="rId59" Type="http://schemas.openxmlformats.org/officeDocument/2006/relationships/hyperlink" Target="http://www.ishares.com/de/individual/de/produkte/251763/EXSB" TargetMode="External" /><Relationship Id="rId60" Type="http://schemas.openxmlformats.org/officeDocument/2006/relationships/hyperlink" Target="http://www.msci.com/products/indices/country_and_regional/all_country/performance.html" TargetMode="External" /><Relationship Id="rId61" Type="http://schemas.openxmlformats.org/officeDocument/2006/relationships/hyperlink" Target="http://www.comdirect.de/inf/fonds/detail/uebersicht.html?ID_NOTATION=7166729" TargetMode="External" /><Relationship Id="rId62" Type="http://schemas.openxmlformats.org/officeDocument/2006/relationships/hyperlink" Target="http://www.comdirect.de/inf/etfs/detail/uebersicht.html?ID_NOTATION=11567221" TargetMode="External" /><Relationship Id="rId63" Type="http://schemas.openxmlformats.org/officeDocument/2006/relationships/hyperlink" Target="http://www.comdirect.de/inf/etfs/detail/uebersicht.html?ID_NOTATION=18084739" TargetMode="External" /><Relationship Id="rId64" Type="http://schemas.openxmlformats.org/officeDocument/2006/relationships/hyperlink" Target="http://www.comdirect.de/inf/fonds/detail/uebersicht.html?ID_NOTATION=65156439" TargetMode="External" /><Relationship Id="rId65" Type="http://schemas.openxmlformats.org/officeDocument/2006/relationships/hyperlink" Target="https://kunde.comdirect.de/inf/etfs/detail/uebersicht.html?ID_NOTATION=116984614" TargetMode="External" /><Relationship Id="rId66" Type="http://schemas.openxmlformats.org/officeDocument/2006/relationships/hyperlink" Target="http://www.comdirect.de/inf/etfs/detail/uebersicht.html?ID_NOTATION=58866129" TargetMode="External" /><Relationship Id="rId67" Type="http://schemas.openxmlformats.org/officeDocument/2006/relationships/hyperlink" Target="http://www.comdirect.de/inf/etfs/detail/uebersicht.html?ID_NOTATION=48067020" TargetMode="External" /><Relationship Id="rId68" Type="http://schemas.openxmlformats.org/officeDocument/2006/relationships/hyperlink" Target="https://kunde.comdirect.de/inf/etfs/detail/uebersicht.html?ID_NOTATION=51757228" TargetMode="External" /><Relationship Id="rId69" Type="http://schemas.openxmlformats.org/officeDocument/2006/relationships/hyperlink" Target="http://www.comdirect.de/inf/etfs/detail/uebersicht.html?ID_NOTATION=66279495" TargetMode="External" /><Relationship Id="rId70" Type="http://schemas.openxmlformats.org/officeDocument/2006/relationships/hyperlink" Target="http://www.comdirect.de/inf/etfs/detail/uebersicht.html?ID_NOTATION=52939550" TargetMode="External" /><Relationship Id="rId71" Type="http://schemas.openxmlformats.org/officeDocument/2006/relationships/hyperlink" Target="http://www.comdirect.de/inf/etfs/detail/uebersicht.html?ID_NOTATION=72661433" TargetMode="External" /><Relationship Id="rId72" Type="http://schemas.openxmlformats.org/officeDocument/2006/relationships/hyperlink" Target="http://www.comdirect.de/inf/etfs/detail/uebersicht.html?ID_NOTATION=59438340" TargetMode="External" /><Relationship Id="rId73" Type="http://schemas.openxmlformats.org/officeDocument/2006/relationships/hyperlink" Target="https://www.comdirect.de/inf/etfs/detail/uebersicht.html?ID_NOTATION=81184384" TargetMode="External" /><Relationship Id="rId74" Type="http://schemas.openxmlformats.org/officeDocument/2006/relationships/hyperlink" Target="http://www.comdirect.de/inf/etfs/detail/uebersicht.html?ID_NOTATION=76163608" TargetMode="External" /><Relationship Id="rId75" Type="http://schemas.openxmlformats.org/officeDocument/2006/relationships/hyperlink" Target="http://www.comdirect.de/inf/fonds/detail/uebersicht.html?BRANCHEN_FILTER=false&amp;ID_NOTATION=52340463" TargetMode="External" /><Relationship Id="rId76" Type="http://schemas.openxmlformats.org/officeDocument/2006/relationships/hyperlink" Target="http://www.comdirect.de/inf/fonds/detail/uebersicht.html?ID_NOTATION=47219298" TargetMode="External" /><Relationship Id="rId77" Type="http://schemas.openxmlformats.org/officeDocument/2006/relationships/hyperlink" Target="http://www.comdirect.de/inf/etfs/detail/uebersicht.html?ID_NOTATION=28089426" TargetMode="External" /><Relationship Id="rId78" Type="http://schemas.openxmlformats.org/officeDocument/2006/relationships/hyperlink" Target="http://www.comdirect.de/inf/fonds/detail/uebersicht.html?ID_NOTATION=20525087" TargetMode="External" /><Relationship Id="rId79" Type="http://schemas.openxmlformats.org/officeDocument/2006/relationships/hyperlink" Target="https://www.comdirect.de/inf/fonds/detail/uebersicht.html?ID_NOTATION=67117572" TargetMode="External" /><Relationship Id="rId80" Type="http://schemas.openxmlformats.org/officeDocument/2006/relationships/hyperlink" Target="http://www.comdirect.de/inf/fonds/detail/uebersicht.html?ID_NOTATION=40833017" TargetMode="External" /><Relationship Id="rId81" Type="http://schemas.openxmlformats.org/officeDocument/2006/relationships/hyperlink" Target="http://www.comdirect.de/inf/fonds/detail/uebersicht.html?ID_NOTATION=40890273" TargetMode="External" /><Relationship Id="rId82" Type="http://schemas.openxmlformats.org/officeDocument/2006/relationships/hyperlink" Target="https://www.comdirect.de/inf/fonds/detail/uebersicht.html?ID_NOTATION=63691041" TargetMode="External" /><Relationship Id="rId83" Type="http://schemas.openxmlformats.org/officeDocument/2006/relationships/hyperlink" Target="http://www.comdirect.de/inf/fonds/detail/uebersicht.html?ID_NOTATION=61976248" TargetMode="External" /><Relationship Id="rId84" Type="http://schemas.openxmlformats.org/officeDocument/2006/relationships/hyperlink" Target="http://www.comdirect.de/inf/fonds/detail/uebersicht.html?ID_NOTATION=61976248" TargetMode="External" /><Relationship Id="rId85" Type="http://schemas.openxmlformats.org/officeDocument/2006/relationships/hyperlink" Target="https://www.comdirect.de/inf/fonds/detail/uebersicht.html?ID_NOTATION=61976247" TargetMode="External" /><Relationship Id="rId86" Type="http://schemas.openxmlformats.org/officeDocument/2006/relationships/hyperlink" Target="https://www.comdirect.de/inf/fonds/detail/uebersicht.html?ID_NOTATION=61976450" TargetMode="External" /><Relationship Id="rId87" Type="http://schemas.openxmlformats.org/officeDocument/2006/relationships/hyperlink" Target="http://www.comdirect.de/inf/fonds/detail/uebersicht.html?ID_NOTATION=71914217" TargetMode="External" /><Relationship Id="rId88" Type="http://schemas.openxmlformats.org/officeDocument/2006/relationships/hyperlink" Target="https://www.comdirect.de/inf/fonds/detail/uebersicht.html?ID_NOTATION=61976250" TargetMode="External" /><Relationship Id="rId89" Type="http://schemas.openxmlformats.org/officeDocument/2006/relationships/hyperlink" Target="http://www.comdirect.de/inf/fonds/detail/uebersicht.html?ID_NOTATION=78294845" TargetMode="External" /><Relationship Id="rId90" Type="http://schemas.openxmlformats.org/officeDocument/2006/relationships/hyperlink" Target="http://www.comdirect.de/inf/fonds/detail/uebersicht.html?ID_NOTATION=68615764" TargetMode="External" /><Relationship Id="rId91" Type="http://schemas.openxmlformats.org/officeDocument/2006/relationships/hyperlink" Target="https://www.comdirect.de/inf/fonds/detail/uebersicht.html?ID_NOTATION=52440327" TargetMode="External" /><Relationship Id="rId92" Type="http://schemas.openxmlformats.org/officeDocument/2006/relationships/hyperlink" Target="http://www.comdirect.de/inf/fonds/detail/uebersicht.html?ID_NOTATION=62659579" TargetMode="External" /><Relationship Id="rId93" Type="http://schemas.openxmlformats.org/officeDocument/2006/relationships/hyperlink" Target="http://www.comdirect.de/inf/etfs/detail/uebersicht.html?ID_NOTATION=34073179" TargetMode="External" /><Relationship Id="rId94" Type="http://schemas.openxmlformats.org/officeDocument/2006/relationships/hyperlink" Target="http://www.comdirect.de/inf/etfs/detail/uebersicht.html?ID_NOTATION=31122306" TargetMode="External" /><Relationship Id="rId95" Type="http://schemas.openxmlformats.org/officeDocument/2006/relationships/hyperlink" Target="http://www.comdirect.de/inf/etfs/detail/uebersicht.html?ID_NOTATION=14482723" TargetMode="External" /><Relationship Id="rId96" Type="http://schemas.openxmlformats.org/officeDocument/2006/relationships/hyperlink" Target="http://www.comdirect.de/inf/fonds/detail/uebersicht.html?ID_NOTATION=30820855" TargetMode="External" /><Relationship Id="rId97" Type="http://schemas.openxmlformats.org/officeDocument/2006/relationships/hyperlink" Target="http://www.comdirect.de/inf/etfs/detail/uebersicht.html?ID_NOTATION=28573062" TargetMode="External" /><Relationship Id="rId98" Type="http://schemas.openxmlformats.org/officeDocument/2006/relationships/hyperlink" Target="http://www.comdirect.de/inf/etfs/detail/uebersicht.html?ID_NOTATION=11796470" TargetMode="External" /><Relationship Id="rId99" Type="http://schemas.openxmlformats.org/officeDocument/2006/relationships/hyperlink" Target="http://www.comdirect.de/inf/etfs/detail/uebersicht.html?ID_NOTATION=23424070" TargetMode="External" /><Relationship Id="rId100" Type="http://schemas.openxmlformats.org/officeDocument/2006/relationships/hyperlink" Target="http://www.comdirect.de/inf/etfs/detail/uebersicht.html?ID_NOTATION=12990613" TargetMode="External" /><Relationship Id="rId101" Type="http://schemas.openxmlformats.org/officeDocument/2006/relationships/hyperlink" Target="http://www.comdirect.de/inf/etfs/detail/uebersicht.html?ID_NOTATION=2964871" TargetMode="External" /><Relationship Id="rId102" Type="http://schemas.openxmlformats.org/officeDocument/2006/relationships/hyperlink" Target="http://www.comdirect.de/inf/etfs/detail/uebersicht.html?ID_NOTATION=46606931" TargetMode="External" /><Relationship Id="rId103" Type="http://schemas.openxmlformats.org/officeDocument/2006/relationships/hyperlink" Target="http://www.comdirect.de/inf/etfs/detail/uebersicht.html?ID_NOTATION=17166578" TargetMode="External" /><Relationship Id="rId104" Type="http://schemas.openxmlformats.org/officeDocument/2006/relationships/hyperlink" Target="http://www.comdirect.de/inf/etfs/detail/uebersicht.html?ID_NOTATION=14189754" TargetMode="External" /><Relationship Id="rId105" Type="http://schemas.openxmlformats.org/officeDocument/2006/relationships/hyperlink" Target="http://www.comdirect.de/inf/etfs/detail/uebersicht.html?ID_NOTATION=11796469" TargetMode="External" /><Relationship Id="rId106" Type="http://schemas.openxmlformats.org/officeDocument/2006/relationships/hyperlink" Target="https://www.comdirect.de/inf/etfs/detail/uebersicht.html?ID_NOTATION=64237534" TargetMode="External" /><Relationship Id="rId107" Type="http://schemas.openxmlformats.org/officeDocument/2006/relationships/hyperlink" Target="https://www.comdirect.de/inf/fonds/detail/uebersicht.html?ID_NOTATION=52059459" TargetMode="External" /><Relationship Id="rId108" Type="http://schemas.openxmlformats.org/officeDocument/2006/relationships/hyperlink" Target="http://www.comdirect.de/inf/fonds/detail/uebersicht.html?ID_NOTATION=50171986" TargetMode="External" /><Relationship Id="rId109" Type="http://schemas.openxmlformats.org/officeDocument/2006/relationships/hyperlink" Target="http://www.comdirect.de/inf/fonds/detail/uebersicht.html?ID_NOTATION=52340437" TargetMode="External" /><Relationship Id="rId110" Type="http://schemas.openxmlformats.org/officeDocument/2006/relationships/hyperlink" Target="https://www.comdirect.de/inf/etfs/detail/uebersicht.html?ID_NOTATION=81184385" TargetMode="External" /><Relationship Id="rId111" Type="http://schemas.openxmlformats.org/officeDocument/2006/relationships/hyperlink" Target="https://www.comdirect.de/inf/etfs/detail/uebersicht.html?ID_NOTATION=52939551" TargetMode="External" /><Relationship Id="rId112" Type="http://schemas.openxmlformats.org/officeDocument/2006/relationships/hyperlink" Target="https://kunde.comdirect.de/inf/fonds/detail/uebersicht.html?ID_NOTATION=81696703" TargetMode="External" /><Relationship Id="rId113" Type="http://schemas.openxmlformats.org/officeDocument/2006/relationships/hyperlink" Target="https://kunde.comdirect.de/inf/etfs/detail/uebersicht.html?ID_NOTATION=11796046" TargetMode="External" /><Relationship Id="rId114" Type="http://schemas.openxmlformats.org/officeDocument/2006/relationships/hyperlink" Target="https://kunde.comdirect.de/inf/etfs/detail/uebersicht.html?ID_NOTATION=9380678" TargetMode="External" /><Relationship Id="rId115" Type="http://schemas.openxmlformats.org/officeDocument/2006/relationships/hyperlink" Target="https://www.comdirect.de/inf/fonds/detail/uebersicht.html?ID_NOTATION=15917124" TargetMode="External" /><Relationship Id="rId116" Type="http://schemas.openxmlformats.org/officeDocument/2006/relationships/hyperlink" Target="https://www.comdirect.de/inf/etfs/detail/uebersicht.html?ID_NOTATION=15140396" TargetMode="External" /><Relationship Id="rId117" Type="http://schemas.openxmlformats.org/officeDocument/2006/relationships/hyperlink" Target="https://kunde.comdirect.de/inf/etfs/detail/uebersicht.html?ID_NOTATION=62007325" TargetMode="External" /><Relationship Id="rId118" Type="http://schemas.openxmlformats.org/officeDocument/2006/relationships/hyperlink" Target="https://kunde.comdirect.de/inf/etfs/detail/uebersicht.html?ID_NOTATION=64321152" TargetMode="External" /><Relationship Id="rId119" Type="http://schemas.openxmlformats.org/officeDocument/2006/relationships/hyperlink" Target="https://kunde.comdirect.de/inf/etfs/detail/uebersicht.html?ID_NOTATION=17166574" TargetMode="External" /><Relationship Id="rId120" Type="http://schemas.openxmlformats.org/officeDocument/2006/relationships/hyperlink" Target="http://www.ishares.com/de/individual/de/produkte/251735/ishares-euro-government-bond-1530yr-ucits-etf" TargetMode="External" /><Relationship Id="rId121" Type="http://schemas.openxmlformats.org/officeDocument/2006/relationships/hyperlink" Target="https://kunde.comdirect.de/inf/etfs/detail/uebersicht.html?ID_NOTATION=17166573" TargetMode="External" /><Relationship Id="rId122" Type="http://schemas.openxmlformats.org/officeDocument/2006/relationships/hyperlink" Target="http://www.ishares.com/de/individual/de/produkte/251716/ishares-treasury-bond-710yr-ucits-etf" TargetMode="External" /><Relationship Id="rId123" Type="http://schemas.openxmlformats.org/officeDocument/2006/relationships/hyperlink" Target="https://www.spdrseurope.com/product/fund.seam?ticker=SYBX%20GY" TargetMode="External" /><Relationship Id="rId124" Type="http://schemas.openxmlformats.org/officeDocument/2006/relationships/comments" Target="../comments4.xml" /><Relationship Id="rId125" Type="http://schemas.openxmlformats.org/officeDocument/2006/relationships/vmlDrawing" Target="../drawings/vmlDrawing4.vml" /><Relationship Id="rId126" Type="http://schemas.openxmlformats.org/officeDocument/2006/relationships/drawing" Target="../drawings/drawing4.xml" /><Relationship Id="rId127"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ziell-umdenken.blogspot.de/" TargetMode="External" /><Relationship Id="rId2" Type="http://schemas.openxmlformats.org/officeDocument/2006/relationships/hyperlink" Target="http://www.comdirect.de/inf/musterdepot/pmd/freunde.html?portfolio_key=18898207414813620809765513328596732019622719201809712201502120246511714902902902" TargetMode="External" /><Relationship Id="rId3" Type="http://schemas.openxmlformats.org/officeDocument/2006/relationships/hyperlink" Target="http://www.comdirect.de/inf/waehrungen/detail/uebersicht.html?timeSpan=1D&amp;ID_NOTATION=1390634" TargetMode="External" /><Relationship Id="rId4" Type="http://schemas.openxmlformats.org/officeDocument/2006/relationships/hyperlink" Target="http://globalxfunds.com/SDIV" TargetMode="External" /><Relationship Id="rId5" Type="http://schemas.openxmlformats.org/officeDocument/2006/relationships/hyperlink" Target="https://www.spdrs.com/product/fund.seam?ticker=JNK" TargetMode="External" /><Relationship Id="rId6" Type="http://schemas.openxmlformats.org/officeDocument/2006/relationships/hyperlink" Target="http://www.invescopowershares.com/products/overview.aspx?ticker=KBWD" TargetMode="External" /><Relationship Id="rId7" Type="http://schemas.openxmlformats.org/officeDocument/2006/relationships/hyperlink" Target="http://www.globalxfunds.com/SPFF" TargetMode="External" /><Relationship Id="rId8" Type="http://schemas.openxmlformats.org/officeDocument/2006/relationships/hyperlink" Target="http://advisorshares.com/fund/hyld" TargetMode="External" /><Relationship Id="rId9" Type="http://schemas.openxmlformats.org/officeDocument/2006/relationships/hyperlink" Target="http://www.invescopowershares.com/products/overview.aspx?ticker=KBWY" TargetMode="External" /><Relationship Id="rId10" Type="http://schemas.openxmlformats.org/officeDocument/2006/relationships/hyperlink" Target="http://www.arrowshares.com/default.aspx?act=fund.aspx&amp;productID=1" TargetMode="External" /><Relationship Id="rId11" Type="http://schemas.openxmlformats.org/officeDocument/2006/relationships/hyperlink" Target="http://us.ishares.com/product_info/fund/overview/IYLD.htm" TargetMode="External" /><Relationship Id="rId12" Type="http://schemas.openxmlformats.org/officeDocument/2006/relationships/hyperlink" Target="http://www.ishares.com/us/products/239551/ishares-global-high-yield-corporate-bond-etf" TargetMode="External" /><Relationship Id="rId13" Type="http://schemas.openxmlformats.org/officeDocument/2006/relationships/hyperlink" Target="http://www.vaneck.com/funds/IHY.aspx" TargetMode="External" /><Relationship Id="rId14" Type="http://schemas.openxmlformats.org/officeDocument/2006/relationships/hyperlink" Target="http://www.ishares.com/us/products/239527/EMHY?" TargetMode="External" /><Relationship Id="rId15" Type="http://schemas.openxmlformats.org/officeDocument/2006/relationships/hyperlink" Target="http://www.invescopowershares.com/products/overview.aspx?ticker=SPHD" TargetMode="External" /><Relationship Id="rId16" Type="http://schemas.openxmlformats.org/officeDocument/2006/relationships/hyperlink" Target="http://www.globalxfunds.com/DIV" TargetMode="External" /><Relationship Id="rId17" Type="http://schemas.openxmlformats.org/officeDocument/2006/relationships/hyperlink" Target="http://www.ftportfolios.com/retail/etf/etfsummary.aspx?Ticker=MDIV" TargetMode="External" /><Relationship Id="rId18" Type="http://schemas.openxmlformats.org/officeDocument/2006/relationships/hyperlink" Target="http://www.invescopowershares.com/products/overview.aspx?ticker=PCEF" TargetMode="External" /><Relationship Id="rId19" Type="http://schemas.openxmlformats.org/officeDocument/2006/relationships/hyperlink" Target="http://www.ishares.com/de/individual/de/produkte/251824/SEMB" TargetMode="External" /><Relationship Id="rId20" Type="http://schemas.openxmlformats.org/officeDocument/2006/relationships/hyperlink" Target="http://www.ishares.com/de/individual/de/produkte/251973/ISPA" TargetMode="External" /><Relationship Id="rId21" Type="http://schemas.openxmlformats.org/officeDocument/2006/relationships/hyperlink" Target="http://www.ishares.com/de/individual/de/produkte/251764/EXXW" TargetMode="External" /><Relationship Id="rId22" Type="http://schemas.openxmlformats.org/officeDocument/2006/relationships/hyperlink" Target="https://www.spdrs.com/product/fund.seam?ticker=DWX" TargetMode="External" /><Relationship Id="rId23" Type="http://schemas.openxmlformats.org/officeDocument/2006/relationships/hyperlink" Target="https://www.deka-etf.de/products/23" TargetMode="External" /><Relationship Id="rId24" Type="http://schemas.openxmlformats.org/officeDocument/2006/relationships/hyperlink" Target="http://de.ishares.com/de/rc/produkte/EXSH" TargetMode="External" /><Relationship Id="rId25" Type="http://schemas.openxmlformats.org/officeDocument/2006/relationships/hyperlink" Target="http://www.ishares.com/de/individual/de/produkte/251788/EXSG" TargetMode="External" /><Relationship Id="rId26" Type="http://schemas.openxmlformats.org/officeDocument/2006/relationships/hyperlink" Target="https://www.deka-etf.de/products/7" TargetMode="External" /><Relationship Id="rId27" Type="http://schemas.openxmlformats.org/officeDocument/2006/relationships/hyperlink" Target="http://www.ishares.com/de/individual/de/produkte/251780/EXSI" TargetMode="External" /><Relationship Id="rId28" Type="http://schemas.openxmlformats.org/officeDocument/2006/relationships/hyperlink" Target="http://www.ishares.com/de/individual/de/produkte/251931/EXSA" TargetMode="External" /><Relationship Id="rId29" Type="http://schemas.openxmlformats.org/officeDocument/2006/relationships/hyperlink" Target="http://www.ishares.com/de/individual/de/produkte/251771/EXX5" TargetMode="External" /><Relationship Id="rId30" Type="http://schemas.openxmlformats.org/officeDocument/2006/relationships/hyperlink" Target="http://www.ishares.com/de/individual/de/produkte/251791/EXX2" TargetMode="External" /><Relationship Id="rId31" Type="http://schemas.openxmlformats.org/officeDocument/2006/relationships/hyperlink" Target="http://www.ishares.com/de/individual/de/produkte/251967/EXH9" TargetMode="External" /><Relationship Id="rId32" Type="http://schemas.openxmlformats.org/officeDocument/2006/relationships/hyperlink" Target="http://www.ishares.com/de/individual/de/produkte/251800/ishares-asia-property-yield-ucits-etf" TargetMode="External" /><Relationship Id="rId33" Type="http://schemas.openxmlformats.org/officeDocument/2006/relationships/hyperlink" Target="http://globalxfunds.com/MLPA" TargetMode="External" /><Relationship Id="rId34" Type="http://schemas.openxmlformats.org/officeDocument/2006/relationships/hyperlink" Target="https://www.deka-etf.de/products/37" TargetMode="External" /><Relationship Id="rId35" Type="http://schemas.openxmlformats.org/officeDocument/2006/relationships/hyperlink" Target="http://www.ishares.com/de/individual/de/produkte/251766/ishares-emerging-markets-dividend-ucits-etf" TargetMode="External" /><Relationship Id="rId36" Type="http://schemas.openxmlformats.org/officeDocument/2006/relationships/hyperlink" Target="http://www.guggenheiminvestments.com/products/etf/lvl" TargetMode="External" /><Relationship Id="rId37" Type="http://schemas.openxmlformats.org/officeDocument/2006/relationships/hyperlink" Target="http://www.vaneck.com/funds/MORT.aspx" TargetMode="External" /><Relationship Id="rId38" Type="http://schemas.openxmlformats.org/officeDocument/2006/relationships/hyperlink" Target="http://us.ishares.com/product_info/fund/overview/REM.htm" TargetMode="External" /><Relationship Id="rId39" Type="http://schemas.openxmlformats.org/officeDocument/2006/relationships/hyperlink" Target="http://www.spdrseurope.com/product/fund.seam?ticker=ZPRG%20GY" TargetMode="External" /><Relationship Id="rId40" Type="http://schemas.openxmlformats.org/officeDocument/2006/relationships/hyperlink" Target="http://www.spdrseurope.com/product/fund.seam?ticker=SPYD%20GY" TargetMode="External" /><Relationship Id="rId41" Type="http://schemas.openxmlformats.org/officeDocument/2006/relationships/hyperlink" Target="http://www.invescopowershares.com/products/overview.aspx?ticker=PSP" TargetMode="External" /><Relationship Id="rId42" Type="http://schemas.openxmlformats.org/officeDocument/2006/relationships/hyperlink" Target="http://www.ishares.com/de/individual/de/produkte/251836/EXHK" TargetMode="External" /><Relationship Id="rId43" Type="http://schemas.openxmlformats.org/officeDocument/2006/relationships/hyperlink" Target="https://www.justetf.com/de/etf-profile.html?tab=dividends&amp;isin=IE00B8GKDB10" TargetMode="External" /><Relationship Id="rId44" Type="http://schemas.openxmlformats.org/officeDocument/2006/relationships/hyperlink" Target="http://www.ishares.com/de/individual/de/produkte/251832/ishares-corporate-bond-ucits-etf" TargetMode="External" /><Relationship Id="rId45" Type="http://schemas.openxmlformats.org/officeDocument/2006/relationships/hyperlink" Target="http://www.ishares.com/de/individual/de/produkte/251843/IHYG" TargetMode="External" /><Relationship Id="rId46" Type="http://schemas.openxmlformats.org/officeDocument/2006/relationships/hyperlink" Target="http://www.ishares.com/de/individual/de/produkte/251833/ishares-high-yield-corporate-bond-ucits-etf" TargetMode="External" /><Relationship Id="rId47" Type="http://schemas.openxmlformats.org/officeDocument/2006/relationships/hyperlink" Target="http://www.spdrseurope.com/product/fund.seam?ticker=SYBJ+GY" TargetMode="External" /><Relationship Id="rId48" Type="http://schemas.openxmlformats.org/officeDocument/2006/relationships/hyperlink" Target="http://www.ishares.com/de/individual/de/produkte/251724/ishares-emerging-markets-local-government-bond-ucits-etf" TargetMode="External" /><Relationship Id="rId49" Type="http://schemas.openxmlformats.org/officeDocument/2006/relationships/hyperlink" Target="http://www.ishares.com/de/individual/de/produkte/251847/ishares-emerging-markets-corporate-bond-ucits-etf" TargetMode="External" /><Relationship Id="rId50" Type="http://schemas.openxmlformats.org/officeDocument/2006/relationships/hyperlink" Target="https://www.spdrseurope.com/product/fund.seam?ticker=SYBE%20GY" TargetMode="External" /><Relationship Id="rId51" Type="http://schemas.openxmlformats.org/officeDocument/2006/relationships/hyperlink" Target="http://www.ishares.com/de/individual/de/produkte/251813/ishares-global-corporate-bond-ucits-etf" TargetMode="External" /><Relationship Id="rId52" Type="http://schemas.openxmlformats.org/officeDocument/2006/relationships/hyperlink" Target="http://www.ishares.com/de/individual/de/produkte/251814/HYLD" TargetMode="External" /><Relationship Id="rId53" Type="http://schemas.openxmlformats.org/officeDocument/2006/relationships/hyperlink" Target="http://www.spdrseurope.com/product/fund.seam?ticker=ZPRA%20GY" TargetMode="External" /><Relationship Id="rId54" Type="http://schemas.openxmlformats.org/officeDocument/2006/relationships/hyperlink" Target="http://www.spdrseurope.com/product/fund.seam?ticker=SPYW%20GY" TargetMode="External" /><Relationship Id="rId55" Type="http://schemas.openxmlformats.org/officeDocument/2006/relationships/hyperlink" Target="http://www.spdrseurope.com/product/fund.seam?ticker=SPYV%20GY" TargetMode="External" /><Relationship Id="rId56" Type="http://schemas.openxmlformats.org/officeDocument/2006/relationships/hyperlink" Target="http://etf.deutscheawm.com/DEU/DEU/ETF/LU0292096186/DBX1DG/Stoxx-Global-Select-Dividend-100-UCITS-ETF" TargetMode="External" /><Relationship Id="rId57" Type="http://schemas.openxmlformats.org/officeDocument/2006/relationships/hyperlink" Target="http://www.banquedeluxembourg.com/de/bank/corporate/fondsdetails?fundId=2166571000&amp;isin=LU0309191657&amp;tag=LU0309191657&amp;fundname=BL%20Equities%20Dividend%20EUR" TargetMode="External" /><Relationship Id="rId58" Type="http://schemas.openxmlformats.org/officeDocument/2006/relationships/hyperlink" Target="https://www.dws.de/Produkte/Fonds/592/Portrait" TargetMode="External" /><Relationship Id="rId59" Type="http://schemas.openxmlformats.org/officeDocument/2006/relationships/hyperlink" Target="http://www.ishares.com/de/individual/de/produkte/251763/EXSB" TargetMode="External" /><Relationship Id="rId60" Type="http://schemas.openxmlformats.org/officeDocument/2006/relationships/hyperlink" Target="http://www.msci.com/products/indices/country_and_regional/all_country/performance.html" TargetMode="External" /><Relationship Id="rId61" Type="http://schemas.openxmlformats.org/officeDocument/2006/relationships/hyperlink" Target="http://www.comdirect.de/inf/fonds/detail/uebersicht.html?ID_NOTATION=7166729" TargetMode="External" /><Relationship Id="rId62" Type="http://schemas.openxmlformats.org/officeDocument/2006/relationships/hyperlink" Target="http://www.comdirect.de/inf/etfs/detail/uebersicht.html?ID_NOTATION=11567221" TargetMode="External" /><Relationship Id="rId63" Type="http://schemas.openxmlformats.org/officeDocument/2006/relationships/hyperlink" Target="http://www.comdirect.de/inf/etfs/detail/uebersicht.html?ID_NOTATION=18084739" TargetMode="External" /><Relationship Id="rId64" Type="http://schemas.openxmlformats.org/officeDocument/2006/relationships/hyperlink" Target="http://www.comdirect.de/inf/fonds/detail/uebersicht.html?ID_NOTATION=65156439" TargetMode="External" /><Relationship Id="rId65" Type="http://schemas.openxmlformats.org/officeDocument/2006/relationships/hyperlink" Target="https://kunde.comdirect.de/inf/etfs/detail/uebersicht.html?ID_NOTATION=116984614" TargetMode="External" /><Relationship Id="rId66" Type="http://schemas.openxmlformats.org/officeDocument/2006/relationships/hyperlink" Target="http://www.comdirect.de/inf/etfs/detail/uebersicht.html?ID_NOTATION=58866129" TargetMode="External" /><Relationship Id="rId67" Type="http://schemas.openxmlformats.org/officeDocument/2006/relationships/hyperlink" Target="http://www.comdirect.de/inf/etfs/detail/uebersicht.html?ID_NOTATION=48067020" TargetMode="External" /><Relationship Id="rId68" Type="http://schemas.openxmlformats.org/officeDocument/2006/relationships/hyperlink" Target="https://kunde.comdirect.de/inf/etfs/detail/uebersicht.html?ID_NOTATION=116984612" TargetMode="External" /><Relationship Id="rId69" Type="http://schemas.openxmlformats.org/officeDocument/2006/relationships/hyperlink" Target="http://www.comdirect.de/inf/etfs/detail/uebersicht.html?ID_NOTATION=66279495" TargetMode="External" /><Relationship Id="rId70" Type="http://schemas.openxmlformats.org/officeDocument/2006/relationships/hyperlink" Target="http://www.comdirect.de/inf/etfs/detail/uebersicht.html?ID_NOTATION=52939550" TargetMode="External" /><Relationship Id="rId71" Type="http://schemas.openxmlformats.org/officeDocument/2006/relationships/hyperlink" Target="http://www.comdirect.de/inf/etfs/detail/uebersicht.html?ID_NOTATION=72661433" TargetMode="External" /><Relationship Id="rId72" Type="http://schemas.openxmlformats.org/officeDocument/2006/relationships/hyperlink" Target="http://www.comdirect.de/inf/etfs/detail/uebersicht.html?ID_NOTATION=59438340" TargetMode="External" /><Relationship Id="rId73" Type="http://schemas.openxmlformats.org/officeDocument/2006/relationships/hyperlink" Target="https://www.comdirect.de/inf/etfs/detail/uebersicht.html?ID_NOTATION=81184384" TargetMode="External" /><Relationship Id="rId74" Type="http://schemas.openxmlformats.org/officeDocument/2006/relationships/hyperlink" Target="http://www.comdirect.de/inf/etfs/detail/uebersicht.html?ID_NOTATION=76163608" TargetMode="External" /><Relationship Id="rId75" Type="http://schemas.openxmlformats.org/officeDocument/2006/relationships/hyperlink" Target="http://www.comdirect.de/inf/fonds/detail/uebersicht.html?BRANCHEN_FILTER=false&amp;ID_NOTATION=52340463" TargetMode="External" /><Relationship Id="rId76" Type="http://schemas.openxmlformats.org/officeDocument/2006/relationships/hyperlink" Target="http://www.comdirect.de/inf/fonds/detail/uebersicht.html?ID_NOTATION=47219298" TargetMode="External" /><Relationship Id="rId77" Type="http://schemas.openxmlformats.org/officeDocument/2006/relationships/hyperlink" Target="http://www.comdirect.de/inf/etfs/detail/uebersicht.html?ID_NOTATION=28089426" TargetMode="External" /><Relationship Id="rId78" Type="http://schemas.openxmlformats.org/officeDocument/2006/relationships/hyperlink" Target="http://www.comdirect.de/inf/fonds/detail/uebersicht.html?ID_NOTATION=20525087" TargetMode="External" /><Relationship Id="rId79" Type="http://schemas.openxmlformats.org/officeDocument/2006/relationships/hyperlink" Target="https://www.comdirect.de/inf/fonds/detail/uebersicht.html?ID_NOTATION=67117572" TargetMode="External" /><Relationship Id="rId80" Type="http://schemas.openxmlformats.org/officeDocument/2006/relationships/hyperlink" Target="http://www.comdirect.de/inf/fonds/detail/uebersicht.html?ID_NOTATION=40833017" TargetMode="External" /><Relationship Id="rId81" Type="http://schemas.openxmlformats.org/officeDocument/2006/relationships/hyperlink" Target="http://www.comdirect.de/inf/fonds/detail/uebersicht.html?ID_NOTATION=40890273" TargetMode="External" /><Relationship Id="rId82" Type="http://schemas.openxmlformats.org/officeDocument/2006/relationships/hyperlink" Target="https://www.comdirect.de/inf/fonds/detail/uebersicht.html?ID_NOTATION=63691041" TargetMode="External" /><Relationship Id="rId83" Type="http://schemas.openxmlformats.org/officeDocument/2006/relationships/hyperlink" Target="http://www.comdirect.de/inf/fonds/detail/uebersicht.html?ID_NOTATION=61976248" TargetMode="External" /><Relationship Id="rId84" Type="http://schemas.openxmlformats.org/officeDocument/2006/relationships/hyperlink" Target="http://www.comdirect.de/inf/fonds/detail/uebersicht.html?ID_NOTATION=61976248" TargetMode="External" /><Relationship Id="rId85" Type="http://schemas.openxmlformats.org/officeDocument/2006/relationships/hyperlink" Target="https://www.comdirect.de/inf/fonds/detail/uebersicht.html?ID_NOTATION=61976247" TargetMode="External" /><Relationship Id="rId86" Type="http://schemas.openxmlformats.org/officeDocument/2006/relationships/hyperlink" Target="https://www.comdirect.de/inf/fonds/detail/uebersicht.html?ID_NOTATION=61976450" TargetMode="External" /><Relationship Id="rId87" Type="http://schemas.openxmlformats.org/officeDocument/2006/relationships/hyperlink" Target="http://www.comdirect.de/inf/fonds/detail/uebersicht.html?ID_NOTATION=71914217" TargetMode="External" /><Relationship Id="rId88" Type="http://schemas.openxmlformats.org/officeDocument/2006/relationships/hyperlink" Target="https://www.comdirect.de/inf/fonds/detail/uebersicht.html?ID_NOTATION=61976250" TargetMode="External" /><Relationship Id="rId89" Type="http://schemas.openxmlformats.org/officeDocument/2006/relationships/hyperlink" Target="http://www.comdirect.de/inf/fonds/detail/uebersicht.html?ID_NOTATION=78294845" TargetMode="External" /><Relationship Id="rId90" Type="http://schemas.openxmlformats.org/officeDocument/2006/relationships/hyperlink" Target="http://www.comdirect.de/inf/fonds/detail/uebersicht.html?ID_NOTATION=68615764" TargetMode="External" /><Relationship Id="rId91" Type="http://schemas.openxmlformats.org/officeDocument/2006/relationships/hyperlink" Target="https://www.comdirect.de/inf/fonds/detail/uebersicht.html?ID_NOTATION=52440327" TargetMode="External" /><Relationship Id="rId92" Type="http://schemas.openxmlformats.org/officeDocument/2006/relationships/hyperlink" Target="http://www.comdirect.de/inf/fonds/detail/uebersicht.html?ID_NOTATION=62659579" TargetMode="External" /><Relationship Id="rId93" Type="http://schemas.openxmlformats.org/officeDocument/2006/relationships/hyperlink" Target="http://www.comdirect.de/inf/etfs/detail/uebersicht.html?ID_NOTATION=34073179" TargetMode="External" /><Relationship Id="rId94" Type="http://schemas.openxmlformats.org/officeDocument/2006/relationships/hyperlink" Target="http://www.comdirect.de/inf/etfs/detail/uebersicht.html?ID_NOTATION=31122306" TargetMode="External" /><Relationship Id="rId95" Type="http://schemas.openxmlformats.org/officeDocument/2006/relationships/hyperlink" Target="http://www.comdirect.de/inf/etfs/detail/uebersicht.html?ID_NOTATION=14482723" TargetMode="External" /><Relationship Id="rId96" Type="http://schemas.openxmlformats.org/officeDocument/2006/relationships/hyperlink" Target="http://www.comdirect.de/inf/fonds/detail/uebersicht.html?ID_NOTATION=30820855" TargetMode="External" /><Relationship Id="rId97" Type="http://schemas.openxmlformats.org/officeDocument/2006/relationships/hyperlink" Target="http://www.comdirect.de/inf/etfs/detail/uebersicht.html?ID_NOTATION=28573062" TargetMode="External" /><Relationship Id="rId98" Type="http://schemas.openxmlformats.org/officeDocument/2006/relationships/hyperlink" Target="http://www.comdirect.de/inf/etfs/detail/uebersicht.html?ID_NOTATION=11796470" TargetMode="External" /><Relationship Id="rId99" Type="http://schemas.openxmlformats.org/officeDocument/2006/relationships/hyperlink" Target="http://www.comdirect.de/inf/etfs/detail/uebersicht.html?ID_NOTATION=23424070" TargetMode="External" /><Relationship Id="rId100" Type="http://schemas.openxmlformats.org/officeDocument/2006/relationships/hyperlink" Target="http://www.comdirect.de/inf/etfs/detail/uebersicht.html?ID_NOTATION=12990613" TargetMode="External" /><Relationship Id="rId101" Type="http://schemas.openxmlformats.org/officeDocument/2006/relationships/hyperlink" Target="http://www.comdirect.de/inf/etfs/detail/uebersicht.html?ID_NOTATION=2964871" TargetMode="External" /><Relationship Id="rId102" Type="http://schemas.openxmlformats.org/officeDocument/2006/relationships/hyperlink" Target="http://www.comdirect.de/inf/etfs/detail/uebersicht.html?ID_NOTATION=46606931" TargetMode="External" /><Relationship Id="rId103" Type="http://schemas.openxmlformats.org/officeDocument/2006/relationships/hyperlink" Target="http://www.comdirect.de/inf/etfs/detail/uebersicht.html?ID_NOTATION=17166578" TargetMode="External" /><Relationship Id="rId104" Type="http://schemas.openxmlformats.org/officeDocument/2006/relationships/hyperlink" Target="http://www.comdirect.de/inf/etfs/detail/uebersicht.html?ID_NOTATION=14189754" TargetMode="External" /><Relationship Id="rId105" Type="http://schemas.openxmlformats.org/officeDocument/2006/relationships/hyperlink" Target="http://www.comdirect.de/inf/etfs/detail/uebersicht.html?ID_NOTATION=11796469" TargetMode="External" /><Relationship Id="rId106" Type="http://schemas.openxmlformats.org/officeDocument/2006/relationships/hyperlink" Target="https://www.comdirect.de/inf/etfs/detail/uebersicht.html?ID_NOTATION=64237534" TargetMode="External" /><Relationship Id="rId107" Type="http://schemas.openxmlformats.org/officeDocument/2006/relationships/hyperlink" Target="https://www.comdirect.de/inf/fonds/detail/uebersicht.html?ID_NOTATION=52059459" TargetMode="External" /><Relationship Id="rId108" Type="http://schemas.openxmlformats.org/officeDocument/2006/relationships/hyperlink" Target="http://www.comdirect.de/inf/fonds/detail/uebersicht.html?ID_NOTATION=50171986" TargetMode="External" /><Relationship Id="rId109" Type="http://schemas.openxmlformats.org/officeDocument/2006/relationships/hyperlink" Target="http://www.comdirect.de/inf/fonds/detail/uebersicht.html?ID_NOTATION=52340437" TargetMode="External" /><Relationship Id="rId110" Type="http://schemas.openxmlformats.org/officeDocument/2006/relationships/hyperlink" Target="https://www.comdirect.de/inf/etfs/detail/uebersicht.html?ID_NOTATION=81184385" TargetMode="External" /><Relationship Id="rId111" Type="http://schemas.openxmlformats.org/officeDocument/2006/relationships/hyperlink" Target="https://www.comdirect.de/inf/etfs/detail/uebersicht.html?ID_NOTATION=52939551" TargetMode="External" /><Relationship Id="rId112" Type="http://schemas.openxmlformats.org/officeDocument/2006/relationships/hyperlink" Target="https://kunde.comdirect.de/inf/fonds/detail/uebersicht.html?ID_NOTATION=81696703" TargetMode="External" /><Relationship Id="rId113" Type="http://schemas.openxmlformats.org/officeDocument/2006/relationships/hyperlink" Target="https://kunde.comdirect.de/inf/etfs/detail/uebersicht.html?ID_NOTATION=11796046" TargetMode="External" /><Relationship Id="rId114" Type="http://schemas.openxmlformats.org/officeDocument/2006/relationships/hyperlink" Target="https://kunde.comdirect.de/inf/etfs/detail/uebersicht.html?ID_NOTATION=9380678" TargetMode="External" /><Relationship Id="rId115" Type="http://schemas.openxmlformats.org/officeDocument/2006/relationships/hyperlink" Target="https://www.comdirect.de/inf/fonds/detail/uebersicht.html?ID_NOTATION=15917124" TargetMode="External" /><Relationship Id="rId116" Type="http://schemas.openxmlformats.org/officeDocument/2006/relationships/hyperlink" Target="https://www.comdirect.de/inf/etfs/detail/uebersicht.html?ID_NOTATION=15140396" TargetMode="External" /><Relationship Id="rId117" Type="http://schemas.openxmlformats.org/officeDocument/2006/relationships/hyperlink" Target="https://kunde.comdirect.de/inf/etfs/detail/uebersicht.html?ID_NOTATION=62007325" TargetMode="External" /><Relationship Id="rId118" Type="http://schemas.openxmlformats.org/officeDocument/2006/relationships/hyperlink" Target="https://kunde.comdirect.de/inf/etfs/detail/uebersicht.html?ID_NOTATION=64321152" TargetMode="External" /><Relationship Id="rId119" Type="http://schemas.openxmlformats.org/officeDocument/2006/relationships/hyperlink" Target="https://kunde.comdirect.de/inf/etfs/detail/uebersicht.html?ID_NOTATION=17166574" TargetMode="External" /><Relationship Id="rId120" Type="http://schemas.openxmlformats.org/officeDocument/2006/relationships/hyperlink" Target="http://www.ishares.com/de/individual/de/produkte/251735/ishares-euro-government-bond-1530yr-ucits-etf" TargetMode="External" /><Relationship Id="rId121" Type="http://schemas.openxmlformats.org/officeDocument/2006/relationships/hyperlink" Target="https://kunde.comdirect.de/inf/etfs/detail/uebersicht.html?ID_NOTATION=17166573" TargetMode="External" /><Relationship Id="rId122" Type="http://schemas.openxmlformats.org/officeDocument/2006/relationships/hyperlink" Target="http://www.ishares.com/de/individual/de/produkte/251716/ishares-treasury-bond-710yr-ucits-etf" TargetMode="External" /><Relationship Id="rId123" Type="http://schemas.openxmlformats.org/officeDocument/2006/relationships/hyperlink" Target="https://www.spdrseurope.com/product/fund.seam?ticker=SYBX%20GY" TargetMode="External" /><Relationship Id="rId124" Type="http://schemas.openxmlformats.org/officeDocument/2006/relationships/hyperlink" Target="https://www.comdirect.de/inf/etfs/detail/uebersicht.html?ID_NOTATION=125387047" TargetMode="External" /><Relationship Id="rId125" Type="http://schemas.openxmlformats.org/officeDocument/2006/relationships/hyperlink" Target="https://www.comdirect.de/inf/etfs/detail/uebersicht.html?ID_NOTATION=125387048" TargetMode="External" /><Relationship Id="rId126" Type="http://schemas.openxmlformats.org/officeDocument/2006/relationships/hyperlink" Target="https://www.comdirect.de/inf/etfs/detail/uebersicht.html?ID_NOTATION=125387049" TargetMode="External" /><Relationship Id="rId127" Type="http://schemas.openxmlformats.org/officeDocument/2006/relationships/hyperlink" Target="https://www.comdirect.de/inf/etfs/detail/uebersicht.html?ID_NOTATION=125874879" TargetMode="External" /><Relationship Id="rId128" Type="http://schemas.openxmlformats.org/officeDocument/2006/relationships/hyperlink" Target="https://www.comdirect.de/inf/etfs/detail/uebersicht.html?ID_NOTATION=125874876" TargetMode="External" /><Relationship Id="rId129" Type="http://schemas.openxmlformats.org/officeDocument/2006/relationships/hyperlink" Target="http://www.wisdomtree.eu/product/3/equities/wisdomtree-europe-smallcap-dividend-ucits-etf" TargetMode="External" /><Relationship Id="rId130" Type="http://schemas.openxmlformats.org/officeDocument/2006/relationships/hyperlink" Target="http://www.wisdomtree.eu/product/2/equities/wisdomtree-europe-equity-income-ucits-etf" TargetMode="External" /><Relationship Id="rId131" Type="http://schemas.openxmlformats.org/officeDocument/2006/relationships/hyperlink" Target="http://www.wisdomtree.eu/product/4/equities/wisdomtree-us-equity-income-ucits-etf" TargetMode="External" /><Relationship Id="rId132" Type="http://schemas.openxmlformats.org/officeDocument/2006/relationships/hyperlink" Target="http://www.wisdomtree.eu/product/5/equities/wisdomtree-us-smallcap-dividend-ucits-etf" TargetMode="External" /><Relationship Id="rId133" Type="http://schemas.openxmlformats.org/officeDocument/2006/relationships/hyperlink" Target="http://www.wisdomtree.eu/product/6/equities/wisdomtree-emerging-markets-equity-income-ucits-etf" TargetMode="External" /><Relationship Id="rId134" Type="http://schemas.openxmlformats.org/officeDocument/2006/relationships/hyperlink" Target="http://www.wisdomtree.eu/product/7/equities/wisdomtree-emerging-markets-smallcap-dividend-ucits-etf" TargetMode="External" /><Relationship Id="rId135" Type="http://schemas.openxmlformats.org/officeDocument/2006/relationships/hyperlink" Target="https://www.comdirect.de/inf/etfs/detail/uebersicht.html?ID_NOTATION=125387068" TargetMode="External" /><Relationship Id="rId136" Type="http://schemas.openxmlformats.org/officeDocument/2006/relationships/hyperlink" Target="https://kunde.comdirect.de/inf/fonds/detail/uebersicht.html?ID_NOTATION=127596995" TargetMode="External" /><Relationship Id="rId137" Type="http://schemas.openxmlformats.org/officeDocument/2006/relationships/hyperlink" Target="http://www.globalxfunds.com/SRET" TargetMode="External" /><Relationship Id="rId138" Type="http://schemas.openxmlformats.org/officeDocument/2006/relationships/hyperlink" Target="http://www.passivergeldfluss.de/shop/wohlstand-durch-aktien/" TargetMode="External" /><Relationship Id="rId139" Type="http://schemas.openxmlformats.org/officeDocument/2006/relationships/comments" Target="../comments5.xml" /><Relationship Id="rId140" Type="http://schemas.openxmlformats.org/officeDocument/2006/relationships/vmlDrawing" Target="../drawings/vmlDrawing5.vml" /><Relationship Id="rId141" Type="http://schemas.openxmlformats.org/officeDocument/2006/relationships/drawing" Target="../drawings/drawing5.xml" /><Relationship Id="rId14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ziell-umdenken.blogspot.de/" TargetMode="External" /><Relationship Id="rId2" Type="http://schemas.openxmlformats.org/officeDocument/2006/relationships/hyperlink" Target="http://www.comdirect.de/inf/musterdepot/pmd/freunde.html?portfolio_key=18898207414813620809765513328596732019622719201809712201502120246511714902902902" TargetMode="External" /><Relationship Id="rId3" Type="http://schemas.openxmlformats.org/officeDocument/2006/relationships/hyperlink" Target="http://www.comdirect.de/inf/waehrungen/detail/uebersicht.html?timeSpan=1D&amp;ID_NOTATION=1390634" TargetMode="External" /><Relationship Id="rId4" Type="http://schemas.openxmlformats.org/officeDocument/2006/relationships/hyperlink" Target="http://globalxfunds.com/SDIV" TargetMode="External" /><Relationship Id="rId5" Type="http://schemas.openxmlformats.org/officeDocument/2006/relationships/hyperlink" Target="https://www.spdrs.com/product/fund.seam?ticker=JNK" TargetMode="External" /><Relationship Id="rId6" Type="http://schemas.openxmlformats.org/officeDocument/2006/relationships/hyperlink" Target="http://www.invescopowershares.com/products/overview.aspx?ticker=KBWD" TargetMode="External" /><Relationship Id="rId7" Type="http://schemas.openxmlformats.org/officeDocument/2006/relationships/hyperlink" Target="http://www.globalxfunds.com/SPFF" TargetMode="External" /><Relationship Id="rId8" Type="http://schemas.openxmlformats.org/officeDocument/2006/relationships/hyperlink" Target="http://advisorshares.com/fund/hyld" TargetMode="External" /><Relationship Id="rId9" Type="http://schemas.openxmlformats.org/officeDocument/2006/relationships/hyperlink" Target="http://www.invescopowershares.com/products/overview.aspx?ticker=KBWY" TargetMode="External" /><Relationship Id="rId10" Type="http://schemas.openxmlformats.org/officeDocument/2006/relationships/hyperlink" Target="http://www.arrowshares.com/default.aspx?act=fund.aspx&amp;productID=1" TargetMode="External" /><Relationship Id="rId11" Type="http://schemas.openxmlformats.org/officeDocument/2006/relationships/hyperlink" Target="http://us.ishares.com/product_info/fund/overview/IYLD.htm" TargetMode="External" /><Relationship Id="rId12" Type="http://schemas.openxmlformats.org/officeDocument/2006/relationships/hyperlink" Target="http://www.ishares.com/us/products/239551/ishares-global-high-yield-corporate-bond-etf" TargetMode="External" /><Relationship Id="rId13" Type="http://schemas.openxmlformats.org/officeDocument/2006/relationships/hyperlink" Target="http://www.ishares.com/us/products/239527/EMHY?" TargetMode="External" /><Relationship Id="rId14" Type="http://schemas.openxmlformats.org/officeDocument/2006/relationships/hyperlink" Target="http://www.invescopowershares.com/products/overview.aspx?ticker=SPHD" TargetMode="External" /><Relationship Id="rId15" Type="http://schemas.openxmlformats.org/officeDocument/2006/relationships/hyperlink" Target="http://www.globalxfunds.com/DIV" TargetMode="External" /><Relationship Id="rId16" Type="http://schemas.openxmlformats.org/officeDocument/2006/relationships/hyperlink" Target="http://www.ftportfolios.com/retail/etf/etfsummary.aspx?Ticker=MDIV" TargetMode="External" /><Relationship Id="rId17" Type="http://schemas.openxmlformats.org/officeDocument/2006/relationships/hyperlink" Target="http://www.invescopowershares.com/products/overview.aspx?ticker=PCEF" TargetMode="External" /><Relationship Id="rId18" Type="http://schemas.openxmlformats.org/officeDocument/2006/relationships/hyperlink" Target="http://www.ishares.com/de/individual/de/produkte/251824/SEMB" TargetMode="External" /><Relationship Id="rId19" Type="http://schemas.openxmlformats.org/officeDocument/2006/relationships/hyperlink" Target="http://www.ishares.com/de/individual/de/produkte/251973/ISPA" TargetMode="External" /><Relationship Id="rId20" Type="http://schemas.openxmlformats.org/officeDocument/2006/relationships/hyperlink" Target="http://www.ishares.com/de/individual/de/produkte/251764/EXXW" TargetMode="External" /><Relationship Id="rId21" Type="http://schemas.openxmlformats.org/officeDocument/2006/relationships/hyperlink" Target="https://www.spdrs.com/product/fund.seam?ticker=DWX" TargetMode="External" /><Relationship Id="rId22" Type="http://schemas.openxmlformats.org/officeDocument/2006/relationships/hyperlink" Target="https://www.deka-etf.de/products/23" TargetMode="External" /><Relationship Id="rId23" Type="http://schemas.openxmlformats.org/officeDocument/2006/relationships/hyperlink" Target="http://de.ishares.com/de/rc/produkte/EXSH" TargetMode="External" /><Relationship Id="rId24" Type="http://schemas.openxmlformats.org/officeDocument/2006/relationships/hyperlink" Target="http://www.ishares.com/de/individual/de/produkte/251788/EXSG" TargetMode="External" /><Relationship Id="rId25" Type="http://schemas.openxmlformats.org/officeDocument/2006/relationships/hyperlink" Target="https://www.deka-etf.de/products/7" TargetMode="External" /><Relationship Id="rId26" Type="http://schemas.openxmlformats.org/officeDocument/2006/relationships/hyperlink" Target="http://www.ishares.com/de/individual/de/produkte/251780/EXSI" TargetMode="External" /><Relationship Id="rId27" Type="http://schemas.openxmlformats.org/officeDocument/2006/relationships/hyperlink" Target="http://www.ishares.com/de/individual/de/produkte/251931/EXSA" TargetMode="External" /><Relationship Id="rId28" Type="http://schemas.openxmlformats.org/officeDocument/2006/relationships/hyperlink" Target="http://www.ishares.com/de/individual/de/produkte/251771/EXX5" TargetMode="External" /><Relationship Id="rId29" Type="http://schemas.openxmlformats.org/officeDocument/2006/relationships/hyperlink" Target="http://www.ishares.com/de/individual/de/produkte/251791/EXX2" TargetMode="External" /><Relationship Id="rId30" Type="http://schemas.openxmlformats.org/officeDocument/2006/relationships/hyperlink" Target="http://www.ishares.com/de/individual/de/produkte/251967/EXH9" TargetMode="External" /><Relationship Id="rId31" Type="http://schemas.openxmlformats.org/officeDocument/2006/relationships/hyperlink" Target="http://www.ishares.com/de/individual/de/produkte/251800/ishares-asia-property-yield-ucits-etf" TargetMode="External" /><Relationship Id="rId32" Type="http://schemas.openxmlformats.org/officeDocument/2006/relationships/hyperlink" Target="http://globalxfunds.com/MLPA" TargetMode="External" /><Relationship Id="rId33" Type="http://schemas.openxmlformats.org/officeDocument/2006/relationships/hyperlink" Target="https://www.deka-etf.de/products/37" TargetMode="External" /><Relationship Id="rId34" Type="http://schemas.openxmlformats.org/officeDocument/2006/relationships/hyperlink" Target="http://www.ishares.com/de/individual/de/produkte/251766/ishares-emerging-markets-dividend-ucits-etf" TargetMode="External" /><Relationship Id="rId35" Type="http://schemas.openxmlformats.org/officeDocument/2006/relationships/hyperlink" Target="http://www.guggenheiminvestments.com/products/etf/lvl" TargetMode="External" /><Relationship Id="rId36" Type="http://schemas.openxmlformats.org/officeDocument/2006/relationships/hyperlink" Target="http://us.ishares.com/product_info/fund/overview/REM.htm" TargetMode="External" /><Relationship Id="rId37" Type="http://schemas.openxmlformats.org/officeDocument/2006/relationships/hyperlink" Target="https://www.spdrseurope.com/etf/spdr-sp-global-dividend-aristocrats-ucits-etf-ZPRG-GY" TargetMode="External" /><Relationship Id="rId38" Type="http://schemas.openxmlformats.org/officeDocument/2006/relationships/hyperlink" Target="https://www.spdrseurope.com/etf/spdr-sp-us-dividend-aristocrats-ucits-etf-SPYD-GY" TargetMode="External" /><Relationship Id="rId39" Type="http://schemas.openxmlformats.org/officeDocument/2006/relationships/hyperlink" Target="http://www.invescopowershares.com/products/overview.aspx?ticker=PSP" TargetMode="External" /><Relationship Id="rId40" Type="http://schemas.openxmlformats.org/officeDocument/2006/relationships/hyperlink" Target="http://www.ishares.com/de/individual/de/produkte/251836/EXHK" TargetMode="External" /><Relationship Id="rId41" Type="http://schemas.openxmlformats.org/officeDocument/2006/relationships/hyperlink" Target="https://www.justetf.com/de/etf-profile.html?tab=dividends&amp;isin=IE00B8GKDB10" TargetMode="External" /><Relationship Id="rId42" Type="http://schemas.openxmlformats.org/officeDocument/2006/relationships/hyperlink" Target="http://www.ishares.com/de/individual/de/produkte/251832/ishares-corporate-bond-ucits-etf" TargetMode="External" /><Relationship Id="rId43" Type="http://schemas.openxmlformats.org/officeDocument/2006/relationships/hyperlink" Target="http://www.ishares.com/de/individual/de/produkte/251843/IHYG" TargetMode="External" /><Relationship Id="rId44" Type="http://schemas.openxmlformats.org/officeDocument/2006/relationships/hyperlink" Target="http://www.ishares.com/de/individual/de/produkte/251833/ishares-high-yield-corporate-bond-ucits-etf" TargetMode="External" /><Relationship Id="rId45" Type="http://schemas.openxmlformats.org/officeDocument/2006/relationships/hyperlink" Target="https://www.spdrseurope.com/etf/spdr-barclays-euro-high-yield-bond-ucits-etf-SYBJ-GY" TargetMode="External" /><Relationship Id="rId46" Type="http://schemas.openxmlformats.org/officeDocument/2006/relationships/hyperlink" Target="http://www.ishares.com/de/individual/de/produkte/251724/ishares-emerging-markets-local-government-bond-ucits-etf" TargetMode="External" /><Relationship Id="rId47" Type="http://schemas.openxmlformats.org/officeDocument/2006/relationships/hyperlink" Target="https://www.ishares.com/de/individual/de/produkte/251847/EMCP?referrer=tickerSearch" TargetMode="External" /><Relationship Id="rId48" Type="http://schemas.openxmlformats.org/officeDocument/2006/relationships/hyperlink" Target="https://www.spdrseurope.com/etf/spdr-bofa-merrill-lynch-emerging-markets-corporate-bond-ucits-etf-SYBE-GY" TargetMode="External" /><Relationship Id="rId49" Type="http://schemas.openxmlformats.org/officeDocument/2006/relationships/hyperlink" Target="http://www.ishares.com/de/individual/de/produkte/251813/ishares-global-corporate-bond-ucits-etf" TargetMode="External" /><Relationship Id="rId50" Type="http://schemas.openxmlformats.org/officeDocument/2006/relationships/hyperlink" Target="http://www.ishares.com/de/individual/de/produkte/251814/HYLD" TargetMode="External" /><Relationship Id="rId51" Type="http://schemas.openxmlformats.org/officeDocument/2006/relationships/hyperlink" Target="https://www.spdrseurope.com/etf/spdr-sp-pan-asia-dividend-aristocrats-ucits-etf-ZPRA-GY" TargetMode="External" /><Relationship Id="rId52" Type="http://schemas.openxmlformats.org/officeDocument/2006/relationships/hyperlink" Target="http://www.spdrseurope.com/product/fund.seam?ticker=SPYW%20GY" TargetMode="External" /><Relationship Id="rId53" Type="http://schemas.openxmlformats.org/officeDocument/2006/relationships/hyperlink" Target="https://www.spdrseurope.com/etf/SPDR-SP-Emerging-Markets-Dividend-UCITS-ETF-SPYV%20GY" TargetMode="External" /><Relationship Id="rId54" Type="http://schemas.openxmlformats.org/officeDocument/2006/relationships/hyperlink" Target="https://etf.deutscheam.com/DEU/DEU/ETF/LU0292096186/DBX1DG/Stoxx-Global-Select-Dividend-100-UCITS-ETF" TargetMode="External" /><Relationship Id="rId55" Type="http://schemas.openxmlformats.org/officeDocument/2006/relationships/hyperlink" Target="http://www.banquedeluxembourg.com/de/bank/corporate/fondsdetails?fundId=2166571000&amp;isin=LU0309191657&amp;tag=LU0309191657&amp;fundname=BL%20Equities%20Dividend%20EUR" TargetMode="External" /><Relationship Id="rId56" Type="http://schemas.openxmlformats.org/officeDocument/2006/relationships/hyperlink" Target="https://www.dws.de/Produkte/Fonds/592/Portrait" TargetMode="External" /><Relationship Id="rId57" Type="http://schemas.openxmlformats.org/officeDocument/2006/relationships/hyperlink" Target="http://www.ishares.com/de/individual/de/produkte/251763/EXSB" TargetMode="External" /><Relationship Id="rId58" Type="http://schemas.openxmlformats.org/officeDocument/2006/relationships/hyperlink" Target="http://www.msci.com/products/indices/country_and_regional/all_country/performance.html" TargetMode="External" /><Relationship Id="rId59" Type="http://schemas.openxmlformats.org/officeDocument/2006/relationships/hyperlink" Target="http://www.comdirect.de/inf/fonds/detail/uebersicht.html?ID_NOTATION=7166729" TargetMode="External" /><Relationship Id="rId60" Type="http://schemas.openxmlformats.org/officeDocument/2006/relationships/hyperlink" Target="http://www.comdirect.de/inf/etfs/detail/uebersicht.html?ID_NOTATION=11567221" TargetMode="External" /><Relationship Id="rId61" Type="http://schemas.openxmlformats.org/officeDocument/2006/relationships/hyperlink" Target="http://www.comdirect.de/inf/etfs/detail/uebersicht.html?ID_NOTATION=18084739" TargetMode="External" /><Relationship Id="rId62" Type="http://schemas.openxmlformats.org/officeDocument/2006/relationships/hyperlink" Target="http://www.comdirect.de/inf/fonds/detail/uebersicht.html?ID_NOTATION=65156439" TargetMode="External" /><Relationship Id="rId63" Type="http://schemas.openxmlformats.org/officeDocument/2006/relationships/hyperlink" Target="https://kunde.comdirect.de/inf/etfs/detail/uebersicht.html?ID_NOTATION=116984614" TargetMode="External" /><Relationship Id="rId64" Type="http://schemas.openxmlformats.org/officeDocument/2006/relationships/hyperlink" Target="http://www.comdirect.de/inf/etfs/detail/uebersicht.html?ID_NOTATION=58866129" TargetMode="External" /><Relationship Id="rId65" Type="http://schemas.openxmlformats.org/officeDocument/2006/relationships/hyperlink" Target="https://www.comdirect.de/inf/etfs/detail/uebersicht.html?ID_NOTATION=47624402" TargetMode="External" /><Relationship Id="rId66" Type="http://schemas.openxmlformats.org/officeDocument/2006/relationships/hyperlink" Target="https://kunde.comdirect.de/inf/etfs/detail/uebersicht.html?ID_NOTATION=116984612" TargetMode="External" /><Relationship Id="rId67" Type="http://schemas.openxmlformats.org/officeDocument/2006/relationships/hyperlink" Target="https://kunde.comdirect.de/inf/etfs/detail/uebersicht.html?ID_NOTATION=63069327" TargetMode="External" /><Relationship Id="rId68" Type="http://schemas.openxmlformats.org/officeDocument/2006/relationships/hyperlink" Target="http://www.comdirect.de/inf/etfs/detail/uebersicht.html?ID_NOTATION=52939550" TargetMode="External" /><Relationship Id="rId69" Type="http://schemas.openxmlformats.org/officeDocument/2006/relationships/hyperlink" Target="https://www.comdirect.de/inf/etfs/detail/uebersicht.html?ID_NOTATION=71023457" TargetMode="External" /><Relationship Id="rId70" Type="http://schemas.openxmlformats.org/officeDocument/2006/relationships/hyperlink" Target="http://www.comdirect.de/inf/etfs/detail/uebersicht.html?ID_NOTATION=59438340" TargetMode="External" /><Relationship Id="rId71" Type="http://schemas.openxmlformats.org/officeDocument/2006/relationships/hyperlink" Target="https://www.comdirect.de/inf/etfs/detail/uebersicht.html?ID_NOTATION=81184384" TargetMode="External" /><Relationship Id="rId72" Type="http://schemas.openxmlformats.org/officeDocument/2006/relationships/hyperlink" Target="https://www.comdirect.de/inf/etfs/detail/uebersicht.html?ID_NOTATION=73227782" TargetMode="External" /><Relationship Id="rId73" Type="http://schemas.openxmlformats.org/officeDocument/2006/relationships/hyperlink" Target="http://www.comdirect.de/inf/fonds/detail/uebersicht.html?BRANCHEN_FILTER=false&amp;ID_NOTATION=52340463" TargetMode="External" /><Relationship Id="rId74" Type="http://schemas.openxmlformats.org/officeDocument/2006/relationships/hyperlink" Target="http://www.comdirect.de/inf/fonds/detail/uebersicht.html?ID_NOTATION=47219298" TargetMode="External" /><Relationship Id="rId75" Type="http://schemas.openxmlformats.org/officeDocument/2006/relationships/hyperlink" Target="https://kunde.comdirect.de/inf/etfs/detail/uebersicht.html?ID_NOTATION=162736066" TargetMode="External" /><Relationship Id="rId76" Type="http://schemas.openxmlformats.org/officeDocument/2006/relationships/hyperlink" Target="http://www.comdirect.de/inf/fonds/detail/uebersicht.html?ID_NOTATION=20525087" TargetMode="External" /><Relationship Id="rId77" Type="http://schemas.openxmlformats.org/officeDocument/2006/relationships/hyperlink" Target="https://www.comdirect.de/inf/fonds/detail/uebersicht.html?ID_NOTATION=67117572" TargetMode="External" /><Relationship Id="rId78" Type="http://schemas.openxmlformats.org/officeDocument/2006/relationships/hyperlink" Target="http://www.comdirect.de/inf/fonds/detail/uebersicht.html?ID_NOTATION=40833017" TargetMode="External" /><Relationship Id="rId79" Type="http://schemas.openxmlformats.org/officeDocument/2006/relationships/hyperlink" Target="http://www.comdirect.de/inf/fonds/detail/uebersicht.html?ID_NOTATION=40890273" TargetMode="External" /><Relationship Id="rId80" Type="http://schemas.openxmlformats.org/officeDocument/2006/relationships/hyperlink" Target="https://www.comdirect.de/inf/fonds/detail/uebersicht.html?ID_NOTATION=63691041" TargetMode="External" /><Relationship Id="rId81" Type="http://schemas.openxmlformats.org/officeDocument/2006/relationships/hyperlink" Target="http://www.comdirect.de/inf/fonds/detail/uebersicht.html?ID_NOTATION=61976248" TargetMode="External" /><Relationship Id="rId82" Type="http://schemas.openxmlformats.org/officeDocument/2006/relationships/hyperlink" Target="http://www.comdirect.de/inf/fonds/detail/uebersicht.html?ID_NOTATION=61976248" TargetMode="External" /><Relationship Id="rId83" Type="http://schemas.openxmlformats.org/officeDocument/2006/relationships/hyperlink" Target="https://www.comdirect.de/inf/fonds/detail/uebersicht.html?ID_NOTATION=61976247" TargetMode="External" /><Relationship Id="rId84" Type="http://schemas.openxmlformats.org/officeDocument/2006/relationships/hyperlink" Target="https://www.comdirect.de/inf/fonds/detail/uebersicht.html?ID_NOTATION=61976450" TargetMode="External" /><Relationship Id="rId85" Type="http://schemas.openxmlformats.org/officeDocument/2006/relationships/hyperlink" Target="http://www.comdirect.de/inf/fonds/detail/uebersicht.html?ID_NOTATION=71914217" TargetMode="External" /><Relationship Id="rId86" Type="http://schemas.openxmlformats.org/officeDocument/2006/relationships/hyperlink" Target="https://www.comdirect.de/inf/fonds/detail/uebersicht.html?ID_NOTATION=61976250" TargetMode="External" /><Relationship Id="rId87" Type="http://schemas.openxmlformats.org/officeDocument/2006/relationships/hyperlink" Target="http://www.comdirect.de/inf/fonds/detail/uebersicht.html?ID_NOTATION=78294845" TargetMode="External" /><Relationship Id="rId88" Type="http://schemas.openxmlformats.org/officeDocument/2006/relationships/hyperlink" Target="http://www.comdirect.de/inf/fonds/detail/uebersicht.html?ID_NOTATION=68615764" TargetMode="External" /><Relationship Id="rId89" Type="http://schemas.openxmlformats.org/officeDocument/2006/relationships/hyperlink" Target="https://www.comdirect.de/inf/fonds/detail/uebersicht.html?ID_NOTATION=52440327" TargetMode="External" /><Relationship Id="rId90" Type="http://schemas.openxmlformats.org/officeDocument/2006/relationships/hyperlink" Target="http://www.comdirect.de/inf/fonds/detail/uebersicht.html?ID_NOTATION=62659579" TargetMode="External" /><Relationship Id="rId91" Type="http://schemas.openxmlformats.org/officeDocument/2006/relationships/hyperlink" Target="http://www.comdirect.de/inf/etfs/detail/uebersicht.html?ID_NOTATION=34073179" TargetMode="External" /><Relationship Id="rId92" Type="http://schemas.openxmlformats.org/officeDocument/2006/relationships/hyperlink" Target="http://www.comdirect.de/inf/etfs/detail/uebersicht.html?ID_NOTATION=31122306" TargetMode="External" /><Relationship Id="rId93" Type="http://schemas.openxmlformats.org/officeDocument/2006/relationships/hyperlink" Target="http://www.comdirect.de/inf/etfs/detail/uebersicht.html?ID_NOTATION=14482723" TargetMode="External" /><Relationship Id="rId94" Type="http://schemas.openxmlformats.org/officeDocument/2006/relationships/hyperlink" Target="http://www.comdirect.de/inf/fonds/detail/uebersicht.html?ID_NOTATION=30820855" TargetMode="External" /><Relationship Id="rId95" Type="http://schemas.openxmlformats.org/officeDocument/2006/relationships/hyperlink" Target="http://www.comdirect.de/inf/etfs/detail/uebersicht.html?ID_NOTATION=28573062" TargetMode="External" /><Relationship Id="rId96" Type="http://schemas.openxmlformats.org/officeDocument/2006/relationships/hyperlink" Target="http://www.comdirect.de/inf/etfs/detail/uebersicht.html?ID_NOTATION=11796470" TargetMode="External" /><Relationship Id="rId97" Type="http://schemas.openxmlformats.org/officeDocument/2006/relationships/hyperlink" Target="http://www.comdirect.de/inf/etfs/detail/uebersicht.html?ID_NOTATION=23424070" TargetMode="External" /><Relationship Id="rId98" Type="http://schemas.openxmlformats.org/officeDocument/2006/relationships/hyperlink" Target="http://www.comdirect.de/inf/etfs/detail/uebersicht.html?ID_NOTATION=12990613" TargetMode="External" /><Relationship Id="rId99" Type="http://schemas.openxmlformats.org/officeDocument/2006/relationships/hyperlink" Target="http://www.comdirect.de/inf/etfs/detail/uebersicht.html?ID_NOTATION=2964871" TargetMode="External" /><Relationship Id="rId100" Type="http://schemas.openxmlformats.org/officeDocument/2006/relationships/hyperlink" Target="http://www.comdirect.de/inf/etfs/detail/uebersicht.html?ID_NOTATION=46606931" TargetMode="External" /><Relationship Id="rId101" Type="http://schemas.openxmlformats.org/officeDocument/2006/relationships/hyperlink" Target="https://kunde.comdirect.de/inf/etfs/detail/uebersicht.html?ID_NOTATION=162735988" TargetMode="External" /><Relationship Id="rId102" Type="http://schemas.openxmlformats.org/officeDocument/2006/relationships/hyperlink" Target="https://kunde.comdirect.de/inf/etfs/detail/uebersicht.html?ID_NOTATION=161589234" TargetMode="External" /><Relationship Id="rId103" Type="http://schemas.openxmlformats.org/officeDocument/2006/relationships/hyperlink" Target="http://www.comdirect.de/inf/etfs/detail/uebersicht.html?ID_NOTATION=11796469" TargetMode="External" /><Relationship Id="rId104" Type="http://schemas.openxmlformats.org/officeDocument/2006/relationships/hyperlink" Target="https://kunde.comdirect.de/inf/etfs/detail/uebersicht.html?ID_NOTATION=164522158" TargetMode="External" /><Relationship Id="rId105" Type="http://schemas.openxmlformats.org/officeDocument/2006/relationships/hyperlink" Target="https://www.comdirect.de/inf/fonds/detail/uebersicht.html?ID_NOTATION=52059459" TargetMode="External" /><Relationship Id="rId106" Type="http://schemas.openxmlformats.org/officeDocument/2006/relationships/hyperlink" Target="http://www.comdirect.de/inf/fonds/detail/uebersicht.html?ID_NOTATION=50171986" TargetMode="External" /><Relationship Id="rId107" Type="http://schemas.openxmlformats.org/officeDocument/2006/relationships/hyperlink" Target="http://www.comdirect.de/inf/fonds/detail/uebersicht.html?ID_NOTATION=52340437" TargetMode="External" /><Relationship Id="rId108" Type="http://schemas.openxmlformats.org/officeDocument/2006/relationships/hyperlink" Target="https://www.comdirect.de/inf/etfs/detail/uebersicht.html?ID_NOTATION=81184385" TargetMode="External" /><Relationship Id="rId109" Type="http://schemas.openxmlformats.org/officeDocument/2006/relationships/hyperlink" Target="https://www.comdirect.de/inf/etfs/detail/uebersicht.html?ID_NOTATION=52939551" TargetMode="External" /><Relationship Id="rId110" Type="http://schemas.openxmlformats.org/officeDocument/2006/relationships/hyperlink" Target="https://kunde.comdirect.de/inf/fonds/detail/uebersicht.html?ID_NOTATION=81696703" TargetMode="External" /><Relationship Id="rId111" Type="http://schemas.openxmlformats.org/officeDocument/2006/relationships/hyperlink" Target="https://kunde.comdirect.de/inf/etfs/detail/uebersicht.html?ID_NOTATION=11796046" TargetMode="External" /><Relationship Id="rId112" Type="http://schemas.openxmlformats.org/officeDocument/2006/relationships/hyperlink" Target="https://kunde.comdirect.de/inf/etfs/detail/uebersicht.html?ID_NOTATION=9380678" TargetMode="External" /><Relationship Id="rId113" Type="http://schemas.openxmlformats.org/officeDocument/2006/relationships/hyperlink" Target="https://www.comdirect.de/inf/fonds/detail/uebersicht.html?ID_NOTATION=15917124" TargetMode="External" /><Relationship Id="rId114" Type="http://schemas.openxmlformats.org/officeDocument/2006/relationships/hyperlink" Target="https://www.comdirect.de/inf/etfs/detail/uebersicht.html?ID_NOTATION=15140396" TargetMode="External" /><Relationship Id="rId115" Type="http://schemas.openxmlformats.org/officeDocument/2006/relationships/hyperlink" Target="https://kunde.comdirect.de/inf/etfs/detail/uebersicht.html?ID_NOTATION=62007325" TargetMode="External" /><Relationship Id="rId116" Type="http://schemas.openxmlformats.org/officeDocument/2006/relationships/hyperlink" Target="https://kunde.comdirect.de/inf/etfs/detail/uebersicht.html?ID_NOTATION=64321152" TargetMode="External" /><Relationship Id="rId117" Type="http://schemas.openxmlformats.org/officeDocument/2006/relationships/hyperlink" Target="https://www.comdirect.de/inf/etfs/detail/uebersicht.html?ID_NOTATION=16476823" TargetMode="External" /><Relationship Id="rId118" Type="http://schemas.openxmlformats.org/officeDocument/2006/relationships/hyperlink" Target="http://www.ishares.com/de/individual/de/produkte/251735/ishares-euro-government-bond-1530yr-ucits-etf" TargetMode="External" /><Relationship Id="rId119" Type="http://schemas.openxmlformats.org/officeDocument/2006/relationships/hyperlink" Target="https://kunde.comdirect.de/inf/etfs/detail/uebersicht.html?ID_NOTATION=17166573" TargetMode="External" /><Relationship Id="rId120" Type="http://schemas.openxmlformats.org/officeDocument/2006/relationships/hyperlink" Target="http://www.ishares.com/de/individual/de/produkte/251716/ishares-treasury-bond-710yr-ucits-etf" TargetMode="External" /><Relationship Id="rId121" Type="http://schemas.openxmlformats.org/officeDocument/2006/relationships/hyperlink" Target="https://www.spdrseurope.com/etf/SPDR-Citi-Asia-Local-Government-Bond-UCITS-ETF-SYBX%20GY" TargetMode="External" /><Relationship Id="rId122" Type="http://schemas.openxmlformats.org/officeDocument/2006/relationships/hyperlink" Target="https://www.comdirect.de/inf/etfs/detail/uebersicht.html?ID_NOTATION=125387047" TargetMode="External" /><Relationship Id="rId123" Type="http://schemas.openxmlformats.org/officeDocument/2006/relationships/hyperlink" Target="https://www.comdirect.de/inf/etfs/detail/uebersicht.html?ID_NOTATION=125387048" TargetMode="External" /><Relationship Id="rId124" Type="http://schemas.openxmlformats.org/officeDocument/2006/relationships/hyperlink" Target="https://www.comdirect.de/inf/etfs/detail/uebersicht.html?ID_NOTATION=125387049" TargetMode="External" /><Relationship Id="rId125" Type="http://schemas.openxmlformats.org/officeDocument/2006/relationships/hyperlink" Target="https://www.comdirect.de/inf/etfs/detail/uebersicht.html?ID_NOTATION=125874879" TargetMode="External" /><Relationship Id="rId126" Type="http://schemas.openxmlformats.org/officeDocument/2006/relationships/hyperlink" Target="https://www.comdirect.de/inf/etfs/detail/uebersicht.html?ID_NOTATION=125874876" TargetMode="External" /><Relationship Id="rId127" Type="http://schemas.openxmlformats.org/officeDocument/2006/relationships/hyperlink" Target="http://www.wisdomtree.eu/product/3/equities/wisdomtree-europe-smallcap-dividend-ucits-etf" TargetMode="External" /><Relationship Id="rId128" Type="http://schemas.openxmlformats.org/officeDocument/2006/relationships/hyperlink" Target="http://www.wisdomtree.eu/product/2/equities/wisdomtree-europe-equity-income-ucits-etf" TargetMode="External" /><Relationship Id="rId129" Type="http://schemas.openxmlformats.org/officeDocument/2006/relationships/hyperlink" Target="http://www.wisdomtree.eu/product/4/equities/wisdomtree-us-equity-income-ucits-etf" TargetMode="External" /><Relationship Id="rId130" Type="http://schemas.openxmlformats.org/officeDocument/2006/relationships/hyperlink" Target="http://www.wisdomtree.eu/product/5/equities/wisdomtree-us-smallcap-dividend-ucits-etf" TargetMode="External" /><Relationship Id="rId131" Type="http://schemas.openxmlformats.org/officeDocument/2006/relationships/hyperlink" Target="http://www.wisdomtree.eu/product/6/equities/wisdomtree-emerging-markets-equity-income-ucits-etf" TargetMode="External" /><Relationship Id="rId132" Type="http://schemas.openxmlformats.org/officeDocument/2006/relationships/hyperlink" Target="http://www.wisdomtree.eu/product/7/equities/wisdomtree-emerging-markets-smallcap-dividend-ucits-etf" TargetMode="External" /><Relationship Id="rId133" Type="http://schemas.openxmlformats.org/officeDocument/2006/relationships/hyperlink" Target="https://www.comdirect.de/inf/etfs/detail/uebersicht.html?ID_NOTATION=125387068" TargetMode="External" /><Relationship Id="rId134" Type="http://schemas.openxmlformats.org/officeDocument/2006/relationships/hyperlink" Target="https://kunde.comdirect.de/inf/fonds/detail/uebersicht.html?ID_NOTATION=127596995" TargetMode="External" /><Relationship Id="rId135" Type="http://schemas.openxmlformats.org/officeDocument/2006/relationships/hyperlink" Target="http://www.globalxfunds.com/SRET" TargetMode="External" /><Relationship Id="rId136" Type="http://schemas.openxmlformats.org/officeDocument/2006/relationships/hyperlink" Target="http://www.passivergeldfluss.de/shop/wohlstand-durch-aktien/" TargetMode="External" /><Relationship Id="rId137" Type="http://schemas.openxmlformats.org/officeDocument/2006/relationships/hyperlink" Target="http://www.vaneck.com/etf-europe/de/" TargetMode="External" /><Relationship Id="rId138" Type="http://schemas.openxmlformats.org/officeDocument/2006/relationships/hyperlink" Target="http://www.nasdaq.com/de/symbol/mort/dividend-history" TargetMode="External" /><Relationship Id="rId139" Type="http://schemas.openxmlformats.org/officeDocument/2006/relationships/hyperlink" Target="http://entspannt-reich-werden.de/" TargetMode="External" /><Relationship Id="rId140" Type="http://schemas.openxmlformats.org/officeDocument/2006/relationships/comments" Target="../comments6.xml" /><Relationship Id="rId141" Type="http://schemas.openxmlformats.org/officeDocument/2006/relationships/vmlDrawing" Target="../drawings/vmlDrawing6.vml" /><Relationship Id="rId142" Type="http://schemas.openxmlformats.org/officeDocument/2006/relationships/drawing" Target="../drawings/drawing6.xml" /><Relationship Id="rId14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zoomScalePageLayoutView="0" workbookViewId="0" topLeftCell="A4">
      <selection activeCell="C30" sqref="C30"/>
    </sheetView>
  </sheetViews>
  <sheetFormatPr defaultColWidth="11.421875" defaultRowHeight="12.75"/>
  <cols>
    <col min="1" max="1" width="35.7109375" style="0" customWidth="1"/>
    <col min="2" max="2" width="12.7109375" style="0" customWidth="1"/>
    <col min="3" max="3" width="8.7109375" style="0" customWidth="1"/>
    <col min="4" max="15" width="6.28125" style="0" customWidth="1"/>
    <col min="16" max="16" width="7.28125" style="0" customWidth="1"/>
    <col min="17" max="17" width="8.7109375" style="0" customWidth="1"/>
    <col min="18" max="18" width="7.7109375" style="0" customWidth="1"/>
    <col min="19" max="19" width="8.7109375" style="0" customWidth="1"/>
    <col min="20" max="21" width="7.7109375" style="0" customWidth="1"/>
  </cols>
  <sheetData>
    <row r="1" spans="1:22" ht="15.75">
      <c r="A1" s="1" t="s">
        <v>0</v>
      </c>
      <c r="B1" s="2"/>
      <c r="C1" s="2"/>
      <c r="D1" s="2"/>
      <c r="E1" s="2"/>
      <c r="F1" s="2"/>
      <c r="G1" s="2"/>
      <c r="H1" s="3"/>
      <c r="I1" s="3"/>
      <c r="J1" s="3"/>
      <c r="K1" s="3"/>
      <c r="L1" s="3"/>
      <c r="M1" s="3"/>
      <c r="N1" s="3"/>
      <c r="O1" s="3"/>
      <c r="P1" s="3"/>
      <c r="Q1" s="4" t="s">
        <v>1</v>
      </c>
      <c r="R1" s="5" t="s">
        <v>2</v>
      </c>
      <c r="S1" s="4" t="s">
        <v>3</v>
      </c>
      <c r="T1" s="6" t="s">
        <v>4</v>
      </c>
      <c r="U1" s="4" t="s">
        <v>5</v>
      </c>
      <c r="V1" s="5"/>
    </row>
    <row r="2" spans="1:22" ht="15.75">
      <c r="A2" s="1" t="s">
        <v>6</v>
      </c>
      <c r="B2" s="3"/>
      <c r="C2" s="3"/>
      <c r="D2" s="3"/>
      <c r="E2" s="3"/>
      <c r="F2" s="3"/>
      <c r="G2" s="3"/>
      <c r="H2" s="3"/>
      <c r="I2" s="3"/>
      <c r="J2" s="3"/>
      <c r="K2" s="3"/>
      <c r="L2" s="3"/>
      <c r="M2" s="7" t="s">
        <v>7</v>
      </c>
      <c r="N2" s="3"/>
      <c r="O2" s="3"/>
      <c r="P2" s="3"/>
      <c r="Q2" s="8" t="s">
        <v>8</v>
      </c>
      <c r="R2" s="5" t="s">
        <v>9</v>
      </c>
      <c r="S2" s="8" t="s">
        <v>9</v>
      </c>
      <c r="T2" s="5" t="s">
        <v>10</v>
      </c>
      <c r="U2" s="9" t="s">
        <v>11</v>
      </c>
      <c r="V2" s="5"/>
    </row>
    <row r="3" spans="1:22" ht="12.75">
      <c r="A3" s="3"/>
      <c r="B3" s="3"/>
      <c r="C3" s="3"/>
      <c r="D3" s="3"/>
      <c r="E3" s="3"/>
      <c r="F3" s="3"/>
      <c r="G3" s="3"/>
      <c r="H3" s="3"/>
      <c r="I3" s="3"/>
      <c r="J3" s="3"/>
      <c r="K3" s="3"/>
      <c r="L3" s="3"/>
      <c r="M3" s="3"/>
      <c r="N3" s="3"/>
      <c r="O3" s="3"/>
      <c r="P3" s="3"/>
      <c r="Q3" s="10" t="s">
        <v>4</v>
      </c>
      <c r="R3" s="5" t="s">
        <v>12</v>
      </c>
      <c r="S3" s="10" t="s">
        <v>13</v>
      </c>
      <c r="T3" s="5">
        <v>2011</v>
      </c>
      <c r="U3" s="10">
        <v>2011</v>
      </c>
      <c r="V3" s="5"/>
    </row>
    <row r="4" spans="5:22" ht="12.75">
      <c r="E4" s="11">
        <v>2011</v>
      </c>
      <c r="Q4" s="4" t="s">
        <v>14</v>
      </c>
      <c r="R4" s="4" t="s">
        <v>15</v>
      </c>
      <c r="S4" s="4" t="s">
        <v>16</v>
      </c>
      <c r="T4" s="6" t="s">
        <v>17</v>
      </c>
      <c r="U4" s="12" t="s">
        <v>18</v>
      </c>
      <c r="V4" s="5"/>
    </row>
    <row r="5" spans="1:22" ht="12.75">
      <c r="A5" t="s">
        <v>19</v>
      </c>
      <c r="B5" t="s">
        <v>20</v>
      </c>
      <c r="C5" t="s">
        <v>21</v>
      </c>
      <c r="L5" s="13" t="s">
        <v>22</v>
      </c>
      <c r="Q5" s="8" t="s">
        <v>23</v>
      </c>
      <c r="R5" s="8" t="s">
        <v>16</v>
      </c>
      <c r="S5" s="8" t="s">
        <v>24</v>
      </c>
      <c r="T5" s="5" t="s">
        <v>25</v>
      </c>
      <c r="U5" s="9" t="s">
        <v>16</v>
      </c>
      <c r="V5" s="5"/>
    </row>
    <row r="6" spans="1:22" ht="12.75">
      <c r="A6" s="14"/>
      <c r="C6" s="14"/>
      <c r="D6" t="s">
        <v>26</v>
      </c>
      <c r="E6" t="s">
        <v>27</v>
      </c>
      <c r="F6" t="s">
        <v>28</v>
      </c>
      <c r="G6" t="s">
        <v>29</v>
      </c>
      <c r="H6" t="s">
        <v>30</v>
      </c>
      <c r="I6" t="s">
        <v>31</v>
      </c>
      <c r="J6" t="s">
        <v>31</v>
      </c>
      <c r="K6" t="s">
        <v>32</v>
      </c>
      <c r="L6" t="s">
        <v>33</v>
      </c>
      <c r="M6" t="s">
        <v>34</v>
      </c>
      <c r="N6" t="s">
        <v>35</v>
      </c>
      <c r="O6" t="s">
        <v>36</v>
      </c>
      <c r="P6">
        <v>2011</v>
      </c>
      <c r="Q6" s="15"/>
      <c r="R6" s="15"/>
      <c r="S6" s="15"/>
      <c r="T6" s="16">
        <v>2011</v>
      </c>
      <c r="U6" s="8">
        <v>2011</v>
      </c>
      <c r="V6" s="5"/>
    </row>
    <row r="7" spans="1:21" ht="12.75">
      <c r="A7" s="17" t="s">
        <v>37</v>
      </c>
      <c r="B7" s="18" t="s">
        <v>38</v>
      </c>
      <c r="C7" s="18" t="s">
        <v>39</v>
      </c>
      <c r="D7" s="19" t="s">
        <v>40</v>
      </c>
      <c r="E7" s="19" t="s">
        <v>40</v>
      </c>
      <c r="F7" s="19" t="s">
        <v>40</v>
      </c>
      <c r="G7" s="19" t="s">
        <v>40</v>
      </c>
      <c r="H7" s="19" t="s">
        <v>40</v>
      </c>
      <c r="I7" s="19" t="s">
        <v>40</v>
      </c>
      <c r="J7" s="19">
        <v>0.071</v>
      </c>
      <c r="K7" s="19">
        <v>0.057</v>
      </c>
      <c r="L7" s="19">
        <v>0.071</v>
      </c>
      <c r="M7" s="19">
        <v>0.202</v>
      </c>
      <c r="N7" s="19">
        <v>0.043</v>
      </c>
      <c r="O7" s="19">
        <v>0.068</v>
      </c>
      <c r="P7" s="20">
        <f>SUM(D7:O7)</f>
        <v>0.512</v>
      </c>
      <c r="Q7" s="159">
        <v>16.15</v>
      </c>
      <c r="R7" s="21">
        <f>VALUE(P7/Q7)</f>
        <v>0.03170278637770898</v>
      </c>
      <c r="S7" s="22">
        <f>VALUE(R7*12/6)</f>
        <v>0.06340557275541796</v>
      </c>
      <c r="T7" s="23">
        <v>-0.18</v>
      </c>
      <c r="U7" s="24">
        <f>SUM(S7,T7)</f>
        <v>-0.11659442724458204</v>
      </c>
    </row>
    <row r="8" spans="1:21" ht="12.75">
      <c r="A8" s="25" t="s">
        <v>41</v>
      </c>
      <c r="B8" s="26" t="s">
        <v>42</v>
      </c>
      <c r="C8" s="26" t="s">
        <v>39</v>
      </c>
      <c r="D8" s="27">
        <v>0.697</v>
      </c>
      <c r="E8" s="27">
        <v>0.185</v>
      </c>
      <c r="F8" s="27">
        <v>0.184</v>
      </c>
      <c r="G8" s="27">
        <v>0.176</v>
      </c>
      <c r="H8" s="27">
        <v>0.18</v>
      </c>
      <c r="I8" s="27">
        <v>0.176</v>
      </c>
      <c r="J8" s="27">
        <v>0.18</v>
      </c>
      <c r="K8" s="27">
        <v>0.175</v>
      </c>
      <c r="L8" s="27">
        <v>0.185</v>
      </c>
      <c r="M8" s="27">
        <v>0.171</v>
      </c>
      <c r="N8" s="27">
        <v>0.175</v>
      </c>
      <c r="O8" s="27">
        <v>0.186</v>
      </c>
      <c r="P8" s="28">
        <f>SUM(D8:O8)</f>
        <v>2.669999999999999</v>
      </c>
      <c r="Q8" s="157">
        <v>27.7</v>
      </c>
      <c r="R8" s="30">
        <f>VALUE(P8/Q8)</f>
        <v>0.09638989169675087</v>
      </c>
      <c r="S8" s="31">
        <f>VALUE(R8*12/12)</f>
        <v>0.09638989169675087</v>
      </c>
      <c r="T8" s="23">
        <v>-0.036</v>
      </c>
      <c r="U8" s="32">
        <f>SUM(S8,T8)</f>
        <v>0.06038989169675087</v>
      </c>
    </row>
    <row r="9" spans="1:21" ht="12.75">
      <c r="A9" s="25" t="s">
        <v>43</v>
      </c>
      <c r="B9" s="26" t="s">
        <v>44</v>
      </c>
      <c r="C9" s="26" t="s">
        <v>39</v>
      </c>
      <c r="D9" s="27" t="s">
        <v>40</v>
      </c>
      <c r="E9" s="27">
        <v>0.386</v>
      </c>
      <c r="F9" s="27">
        <v>0.13</v>
      </c>
      <c r="G9" s="27">
        <v>0.141</v>
      </c>
      <c r="H9" s="27">
        <v>0.126</v>
      </c>
      <c r="I9" s="27">
        <v>0.129</v>
      </c>
      <c r="J9" s="27">
        <v>0.123</v>
      </c>
      <c r="K9" s="27">
        <v>0.13</v>
      </c>
      <c r="L9" s="27">
        <v>0.129</v>
      </c>
      <c r="M9" s="27">
        <v>0.152</v>
      </c>
      <c r="N9" s="27">
        <v>0.149</v>
      </c>
      <c r="O9" s="27">
        <v>0.151</v>
      </c>
      <c r="P9" s="28">
        <f>SUM(D9:O9)</f>
        <v>1.746</v>
      </c>
      <c r="Q9" s="157">
        <v>18.25</v>
      </c>
      <c r="R9" s="30">
        <f>VALUE(P9/Q9)</f>
        <v>0.09567123287671232</v>
      </c>
      <c r="S9" s="33">
        <f>VALUE(R9*12/11)</f>
        <v>0.10436861768368617</v>
      </c>
      <c r="T9" s="23">
        <v>-0.126</v>
      </c>
      <c r="U9" s="34">
        <f>SUM(S9,T9)</f>
        <v>-0.021631382316313827</v>
      </c>
    </row>
    <row r="10" spans="1:21" ht="12.75">
      <c r="A10" s="25" t="s">
        <v>45</v>
      </c>
      <c r="B10" s="26" t="s">
        <v>46</v>
      </c>
      <c r="C10" s="26" t="s">
        <v>39</v>
      </c>
      <c r="D10" s="35">
        <v>0.146</v>
      </c>
      <c r="E10" s="35">
        <v>0.21</v>
      </c>
      <c r="F10" s="35">
        <v>0.24</v>
      </c>
      <c r="G10" s="35">
        <v>0.196</v>
      </c>
      <c r="H10" s="35">
        <v>0.229</v>
      </c>
      <c r="I10" s="35">
        <v>0.194</v>
      </c>
      <c r="J10" s="35">
        <v>0.222</v>
      </c>
      <c r="K10" s="35">
        <v>0.195</v>
      </c>
      <c r="L10" s="35">
        <v>0.224</v>
      </c>
      <c r="M10" s="35">
        <v>0.209</v>
      </c>
      <c r="N10" s="35">
        <v>0.246</v>
      </c>
      <c r="O10" s="35">
        <v>0.713</v>
      </c>
      <c r="P10" s="28">
        <f>SUM(D10:O10)</f>
        <v>3.024</v>
      </c>
      <c r="Q10" s="157">
        <v>36.4</v>
      </c>
      <c r="R10" s="30">
        <f>VALUE(P10/Q10)</f>
        <v>0.08307692307692308</v>
      </c>
      <c r="S10" s="31">
        <f>VALUE(R10*12/12)</f>
        <v>0.08307692307692308</v>
      </c>
      <c r="T10" s="34">
        <v>-0.058</v>
      </c>
      <c r="U10" s="32">
        <f>SUM(S10,T10)</f>
        <v>0.025076923076923073</v>
      </c>
    </row>
    <row r="11" spans="1:21" ht="12.75">
      <c r="A11" s="36" t="s">
        <v>47</v>
      </c>
      <c r="B11" s="37" t="s">
        <v>48</v>
      </c>
      <c r="C11" s="37" t="s">
        <v>39</v>
      </c>
      <c r="D11" s="38">
        <v>0.413</v>
      </c>
      <c r="E11" s="38">
        <v>0.293</v>
      </c>
      <c r="F11" s="38">
        <v>0.38</v>
      </c>
      <c r="G11" s="38">
        <v>0.318</v>
      </c>
      <c r="H11" s="38">
        <v>0.404</v>
      </c>
      <c r="I11" s="38">
        <v>0.282</v>
      </c>
      <c r="J11" s="38">
        <v>0.293</v>
      </c>
      <c r="K11" s="38">
        <v>0.375</v>
      </c>
      <c r="L11" s="38">
        <v>0.399</v>
      </c>
      <c r="M11" s="38">
        <v>0.371</v>
      </c>
      <c r="N11" s="38">
        <v>0.329</v>
      </c>
      <c r="O11" s="38">
        <v>0.318</v>
      </c>
      <c r="P11" s="39">
        <f>SUM(D11:O11)</f>
        <v>4.175</v>
      </c>
      <c r="Q11" s="158">
        <v>78</v>
      </c>
      <c r="R11" s="40">
        <f>VALUE(P11/Q11)</f>
        <v>0.05352564102564102</v>
      </c>
      <c r="S11" s="41">
        <f>VALUE(R11*12/12)</f>
        <v>0.05352564102564102</v>
      </c>
      <c r="T11" s="42">
        <v>0.048</v>
      </c>
      <c r="U11" s="43">
        <f>SUM(S11,T11)</f>
        <v>0.10152564102564102</v>
      </c>
    </row>
    <row r="12" spans="1:21" ht="12.75">
      <c r="A12" s="14"/>
      <c r="B12" s="14"/>
      <c r="C12" s="14"/>
      <c r="D12" s="44"/>
      <c r="E12" s="44"/>
      <c r="F12" s="44"/>
      <c r="G12" s="44"/>
      <c r="H12" s="44"/>
      <c r="I12" s="44"/>
      <c r="J12" s="44"/>
      <c r="K12" s="44"/>
      <c r="L12" s="44"/>
      <c r="M12" s="44"/>
      <c r="N12" s="44"/>
      <c r="O12" s="44"/>
      <c r="P12" s="45"/>
      <c r="Q12" s="157"/>
      <c r="R12" s="30"/>
      <c r="S12" s="46"/>
      <c r="T12" s="47"/>
      <c r="U12" s="48"/>
    </row>
    <row r="13" spans="1:21" ht="12.75">
      <c r="A13" s="17" t="s">
        <v>49</v>
      </c>
      <c r="B13" s="18" t="s">
        <v>50</v>
      </c>
      <c r="C13" s="18" t="s">
        <v>51</v>
      </c>
      <c r="D13" s="19">
        <v>0</v>
      </c>
      <c r="E13" s="19">
        <v>0</v>
      </c>
      <c r="F13" s="19">
        <v>0</v>
      </c>
      <c r="G13" s="19">
        <v>0.337</v>
      </c>
      <c r="H13" s="19">
        <v>0</v>
      </c>
      <c r="I13" s="19">
        <v>0</v>
      </c>
      <c r="J13" s="19">
        <v>0</v>
      </c>
      <c r="K13" s="19">
        <v>0</v>
      </c>
      <c r="L13" s="19">
        <v>0</v>
      </c>
      <c r="M13" s="19">
        <v>0.376</v>
      </c>
      <c r="N13" s="19">
        <v>0</v>
      </c>
      <c r="O13" s="19">
        <v>0</v>
      </c>
      <c r="P13" s="20">
        <f aca="true" t="shared" si="0" ref="P13:P25">SUM(D13:O13)</f>
        <v>0.7130000000000001</v>
      </c>
      <c r="Q13" s="159">
        <v>19.8</v>
      </c>
      <c r="R13" s="21">
        <f aca="true" t="shared" si="1" ref="R13:R22">VALUE(P13/Q13)</f>
        <v>0.03601010101010101</v>
      </c>
      <c r="S13" s="49">
        <f aca="true" t="shared" si="2" ref="S13:S22">VALUE(R13*12/12)</f>
        <v>0.03601010101010101</v>
      </c>
      <c r="T13" s="50">
        <v>-0.023</v>
      </c>
      <c r="U13" s="51">
        <f aca="true" t="shared" si="3" ref="U13:U25">SUM(S13,T13)</f>
        <v>0.013010101010101013</v>
      </c>
    </row>
    <row r="14" spans="1:21" ht="12.75">
      <c r="A14" s="25" t="s">
        <v>52</v>
      </c>
      <c r="B14" s="26" t="s">
        <v>53</v>
      </c>
      <c r="C14" s="26" t="s">
        <v>51</v>
      </c>
      <c r="D14" s="27">
        <v>0</v>
      </c>
      <c r="E14" s="27">
        <v>0</v>
      </c>
      <c r="F14" s="27">
        <v>0.318</v>
      </c>
      <c r="G14" s="27">
        <v>0</v>
      </c>
      <c r="H14" s="27">
        <v>0</v>
      </c>
      <c r="I14" s="27">
        <v>0.435</v>
      </c>
      <c r="J14" s="27">
        <v>0</v>
      </c>
      <c r="K14" s="27">
        <v>0</v>
      </c>
      <c r="L14" s="27">
        <v>0.249</v>
      </c>
      <c r="M14" s="27">
        <v>0</v>
      </c>
      <c r="N14" s="27">
        <v>0</v>
      </c>
      <c r="O14" s="27">
        <v>0.374</v>
      </c>
      <c r="P14" s="28">
        <f t="shared" si="0"/>
        <v>1.376</v>
      </c>
      <c r="Q14" s="157">
        <v>25.5</v>
      </c>
      <c r="R14" s="30">
        <f t="shared" si="1"/>
        <v>0.05396078431372549</v>
      </c>
      <c r="S14" s="22">
        <f t="shared" si="2"/>
        <v>0.053960784313725495</v>
      </c>
      <c r="T14" s="23">
        <v>-0.053</v>
      </c>
      <c r="U14" s="32">
        <f t="shared" si="3"/>
        <v>0.0009607843137254962</v>
      </c>
    </row>
    <row r="15" spans="1:21" ht="12.75">
      <c r="A15" s="25" t="s">
        <v>54</v>
      </c>
      <c r="B15" s="26" t="s">
        <v>55</v>
      </c>
      <c r="C15" s="26" t="s">
        <v>51</v>
      </c>
      <c r="D15" s="27">
        <v>0</v>
      </c>
      <c r="E15" s="27">
        <v>0</v>
      </c>
      <c r="F15" s="27">
        <v>0.408</v>
      </c>
      <c r="G15" s="27">
        <v>0</v>
      </c>
      <c r="H15" s="27">
        <v>0</v>
      </c>
      <c r="I15" s="27">
        <v>0.929</v>
      </c>
      <c r="J15" s="27">
        <v>0</v>
      </c>
      <c r="K15" s="27">
        <v>0</v>
      </c>
      <c r="L15" s="27">
        <v>0.678</v>
      </c>
      <c r="M15" s="27">
        <v>0</v>
      </c>
      <c r="N15" s="27">
        <v>0</v>
      </c>
      <c r="O15" s="27">
        <v>0.359</v>
      </c>
      <c r="P15" s="28">
        <f t="shared" si="0"/>
        <v>2.374</v>
      </c>
      <c r="Q15" s="157">
        <v>38.25</v>
      </c>
      <c r="R15" s="30">
        <f t="shared" si="1"/>
        <v>0.06206535947712419</v>
      </c>
      <c r="S15" s="22">
        <f t="shared" si="2"/>
        <v>0.06206535947712419</v>
      </c>
      <c r="T15" s="23">
        <v>-0.147</v>
      </c>
      <c r="U15" s="34">
        <f t="shared" si="3"/>
        <v>-0.0849346405228758</v>
      </c>
    </row>
    <row r="16" spans="1:21" ht="12.75">
      <c r="A16" s="25" t="s">
        <v>56</v>
      </c>
      <c r="B16" s="26" t="s">
        <v>57</v>
      </c>
      <c r="C16" s="26" t="s">
        <v>51</v>
      </c>
      <c r="D16" s="27">
        <v>0</v>
      </c>
      <c r="E16" s="27">
        <v>0</v>
      </c>
      <c r="F16" s="27">
        <v>0</v>
      </c>
      <c r="G16" s="27">
        <v>0.34</v>
      </c>
      <c r="H16" s="27">
        <v>0</v>
      </c>
      <c r="I16" s="27">
        <v>0</v>
      </c>
      <c r="J16" s="27">
        <v>4.49</v>
      </c>
      <c r="K16" s="27">
        <v>0</v>
      </c>
      <c r="L16" s="27">
        <v>0</v>
      </c>
      <c r="M16" s="27">
        <v>1.08</v>
      </c>
      <c r="N16" s="27">
        <v>0</v>
      </c>
      <c r="O16" s="27">
        <v>0</v>
      </c>
      <c r="P16" s="28">
        <f t="shared" si="0"/>
        <v>5.91</v>
      </c>
      <c r="Q16" s="157">
        <v>78</v>
      </c>
      <c r="R16" s="30">
        <f t="shared" si="1"/>
        <v>0.07576923076923077</v>
      </c>
      <c r="S16" s="31">
        <f t="shared" si="2"/>
        <v>0.07576923076923077</v>
      </c>
      <c r="T16" s="23">
        <v>-0.24</v>
      </c>
      <c r="U16" s="34">
        <f t="shared" si="3"/>
        <v>-0.16423076923076924</v>
      </c>
    </row>
    <row r="17" spans="1:21" ht="12.75">
      <c r="A17" s="25" t="s">
        <v>58</v>
      </c>
      <c r="B17" s="26" t="s">
        <v>59</v>
      </c>
      <c r="C17" s="26" t="s">
        <v>51</v>
      </c>
      <c r="D17" s="27">
        <v>0.229</v>
      </c>
      <c r="E17" s="27">
        <v>0</v>
      </c>
      <c r="F17" s="27">
        <v>0</v>
      </c>
      <c r="G17" s="27">
        <v>0</v>
      </c>
      <c r="H17" s="27">
        <v>0</v>
      </c>
      <c r="I17" s="27">
        <v>0</v>
      </c>
      <c r="J17" s="27">
        <v>0.622</v>
      </c>
      <c r="K17" s="27">
        <v>0</v>
      </c>
      <c r="L17" s="27">
        <v>0</v>
      </c>
      <c r="M17" s="27">
        <v>0</v>
      </c>
      <c r="N17" s="27">
        <v>0</v>
      </c>
      <c r="O17" s="27">
        <v>0</v>
      </c>
      <c r="P17" s="28">
        <f t="shared" si="0"/>
        <v>0.851</v>
      </c>
      <c r="Q17" s="157">
        <v>14.5</v>
      </c>
      <c r="R17" s="30">
        <f t="shared" si="1"/>
        <v>0.05868965517241379</v>
      </c>
      <c r="S17" s="22">
        <f t="shared" si="2"/>
        <v>0.05868965517241379</v>
      </c>
      <c r="T17" s="23">
        <v>-0.134</v>
      </c>
      <c r="U17" s="34">
        <f t="shared" si="3"/>
        <v>-0.07531034482758622</v>
      </c>
    </row>
    <row r="18" spans="1:21" ht="12.75">
      <c r="A18" s="25" t="s">
        <v>60</v>
      </c>
      <c r="B18" s="26" t="s">
        <v>61</v>
      </c>
      <c r="C18" s="26" t="s">
        <v>51</v>
      </c>
      <c r="D18" s="27">
        <v>0</v>
      </c>
      <c r="E18" s="27">
        <v>0</v>
      </c>
      <c r="F18" s="27">
        <v>0.05</v>
      </c>
      <c r="G18" s="27">
        <v>0</v>
      </c>
      <c r="H18" s="27">
        <v>0</v>
      </c>
      <c r="I18" s="27">
        <v>0.47</v>
      </c>
      <c r="J18" s="27">
        <v>0</v>
      </c>
      <c r="K18" s="27">
        <v>0</v>
      </c>
      <c r="L18" s="27">
        <v>0.26</v>
      </c>
      <c r="M18" s="27">
        <v>0</v>
      </c>
      <c r="N18" s="27">
        <v>0</v>
      </c>
      <c r="O18" s="27">
        <v>0.06</v>
      </c>
      <c r="P18" s="28">
        <f t="shared" si="0"/>
        <v>0.8400000000000001</v>
      </c>
      <c r="Q18" s="157">
        <v>16.25</v>
      </c>
      <c r="R18" s="30">
        <f t="shared" si="1"/>
        <v>0.0516923076923077</v>
      </c>
      <c r="S18" s="22">
        <f t="shared" si="2"/>
        <v>0.0516923076923077</v>
      </c>
      <c r="T18" s="23">
        <v>-0.176</v>
      </c>
      <c r="U18" s="34">
        <f t="shared" si="3"/>
        <v>-0.12430769230769229</v>
      </c>
    </row>
    <row r="19" spans="1:21" ht="12.75">
      <c r="A19" s="25" t="s">
        <v>62</v>
      </c>
      <c r="B19" s="26" t="s">
        <v>63</v>
      </c>
      <c r="C19" s="26" t="s">
        <v>51</v>
      </c>
      <c r="D19" s="27">
        <v>0</v>
      </c>
      <c r="E19" s="27">
        <v>0</v>
      </c>
      <c r="F19" s="27">
        <v>0</v>
      </c>
      <c r="G19" s="27">
        <v>0.296</v>
      </c>
      <c r="H19" s="27">
        <v>0</v>
      </c>
      <c r="I19" s="27">
        <v>0</v>
      </c>
      <c r="J19" s="27">
        <v>0.324</v>
      </c>
      <c r="K19" s="27">
        <v>0</v>
      </c>
      <c r="L19" s="27">
        <v>0</v>
      </c>
      <c r="M19" s="27">
        <v>0</v>
      </c>
      <c r="N19" s="27">
        <v>0</v>
      </c>
      <c r="O19" s="27">
        <v>0</v>
      </c>
      <c r="P19" s="28">
        <f t="shared" si="0"/>
        <v>0.62</v>
      </c>
      <c r="Q19" s="157">
        <v>27</v>
      </c>
      <c r="R19" s="30">
        <f t="shared" si="1"/>
        <v>0.022962962962962963</v>
      </c>
      <c r="S19" s="52">
        <f t="shared" si="2"/>
        <v>0.022962962962962963</v>
      </c>
      <c r="T19" s="53">
        <v>0.115</v>
      </c>
      <c r="U19" s="32">
        <f t="shared" si="3"/>
        <v>0.13796296296296295</v>
      </c>
    </row>
    <row r="20" spans="1:21" ht="12.75">
      <c r="A20" s="25" t="s">
        <v>64</v>
      </c>
      <c r="B20" s="26" t="s">
        <v>65</v>
      </c>
      <c r="C20" s="26" t="s">
        <v>51</v>
      </c>
      <c r="D20" s="27">
        <v>0.53</v>
      </c>
      <c r="E20" s="27">
        <v>0</v>
      </c>
      <c r="F20" s="27">
        <v>0</v>
      </c>
      <c r="G20" s="27">
        <v>0</v>
      </c>
      <c r="H20" s="27">
        <v>0</v>
      </c>
      <c r="I20" s="27">
        <v>0</v>
      </c>
      <c r="J20" s="27">
        <v>1.657</v>
      </c>
      <c r="K20" s="27">
        <v>0</v>
      </c>
      <c r="L20" s="27">
        <v>0</v>
      </c>
      <c r="M20" s="27">
        <v>0.274</v>
      </c>
      <c r="N20" s="27">
        <v>0</v>
      </c>
      <c r="O20" s="27">
        <v>0</v>
      </c>
      <c r="P20" s="28">
        <f t="shared" si="0"/>
        <v>2.4610000000000003</v>
      </c>
      <c r="Q20" s="157">
        <v>36.5</v>
      </c>
      <c r="R20" s="30">
        <f t="shared" si="1"/>
        <v>0.06742465753424659</v>
      </c>
      <c r="S20" s="22">
        <f t="shared" si="2"/>
        <v>0.06742465753424659</v>
      </c>
      <c r="T20" s="23">
        <v>-0.185</v>
      </c>
      <c r="U20" s="34">
        <f t="shared" si="3"/>
        <v>-0.11757534246575341</v>
      </c>
    </row>
    <row r="21" spans="1:21" ht="12.75">
      <c r="A21" s="25" t="s">
        <v>66</v>
      </c>
      <c r="B21" s="26" t="s">
        <v>67</v>
      </c>
      <c r="C21" s="26" t="s">
        <v>51</v>
      </c>
      <c r="D21" s="27">
        <v>0</v>
      </c>
      <c r="E21" s="27">
        <v>0</v>
      </c>
      <c r="F21" s="27">
        <v>0.232</v>
      </c>
      <c r="G21" s="27">
        <v>0</v>
      </c>
      <c r="H21" s="27">
        <v>0.927</v>
      </c>
      <c r="I21" s="27">
        <v>0</v>
      </c>
      <c r="J21" s="27">
        <v>0</v>
      </c>
      <c r="K21" s="27">
        <v>0</v>
      </c>
      <c r="L21" s="27">
        <v>0</v>
      </c>
      <c r="M21" s="27">
        <v>0.34</v>
      </c>
      <c r="N21" s="27">
        <v>0</v>
      </c>
      <c r="O21" s="27">
        <v>0</v>
      </c>
      <c r="P21" s="28">
        <f t="shared" si="0"/>
        <v>1.499</v>
      </c>
      <c r="Q21" s="157">
        <v>27.5</v>
      </c>
      <c r="R21" s="30">
        <f t="shared" si="1"/>
        <v>0.05450909090909091</v>
      </c>
      <c r="S21" s="22">
        <f t="shared" si="2"/>
        <v>0.05450909090909092</v>
      </c>
      <c r="T21" s="23">
        <v>-0.149</v>
      </c>
      <c r="U21" s="34">
        <f t="shared" si="3"/>
        <v>-0.09449090909090907</v>
      </c>
    </row>
    <row r="22" spans="1:21" ht="12.75">
      <c r="A22" s="25" t="s">
        <v>68</v>
      </c>
      <c r="B22" s="26" t="s">
        <v>69</v>
      </c>
      <c r="C22" s="26" t="s">
        <v>51</v>
      </c>
      <c r="D22" s="27">
        <v>0</v>
      </c>
      <c r="E22" s="27">
        <v>0.143</v>
      </c>
      <c r="F22" s="27">
        <v>0</v>
      </c>
      <c r="G22" s="27">
        <v>0</v>
      </c>
      <c r="H22" s="27">
        <v>0.155</v>
      </c>
      <c r="I22" s="27">
        <v>0</v>
      </c>
      <c r="J22" s="27">
        <v>0</v>
      </c>
      <c r="K22" s="27">
        <v>0.132</v>
      </c>
      <c r="L22" s="27">
        <v>0</v>
      </c>
      <c r="M22" s="27">
        <v>0</v>
      </c>
      <c r="N22" s="27">
        <v>0.161</v>
      </c>
      <c r="O22" s="27">
        <v>0</v>
      </c>
      <c r="P22" s="28">
        <f t="shared" si="0"/>
        <v>0.591</v>
      </c>
      <c r="Q22" s="157">
        <v>16.5</v>
      </c>
      <c r="R22" s="30">
        <f t="shared" si="1"/>
        <v>0.03581818181818182</v>
      </c>
      <c r="S22" s="54">
        <f t="shared" si="2"/>
        <v>0.03581818181818182</v>
      </c>
      <c r="T22" s="23">
        <v>-0.195</v>
      </c>
      <c r="U22" s="34">
        <f t="shared" si="3"/>
        <v>-0.1591818181818182</v>
      </c>
    </row>
    <row r="23" spans="1:21" ht="12.75">
      <c r="A23" s="25" t="s">
        <v>70</v>
      </c>
      <c r="B23" s="26" t="s">
        <v>71</v>
      </c>
      <c r="C23" s="26" t="s">
        <v>51</v>
      </c>
      <c r="D23" s="27" t="s">
        <v>40</v>
      </c>
      <c r="E23" s="27" t="s">
        <v>40</v>
      </c>
      <c r="F23" s="27" t="s">
        <v>40</v>
      </c>
      <c r="G23" s="27" t="s">
        <v>40</v>
      </c>
      <c r="H23" s="27" t="s">
        <v>40</v>
      </c>
      <c r="I23" s="27" t="s">
        <v>40</v>
      </c>
      <c r="J23" s="27" t="s">
        <v>40</v>
      </c>
      <c r="K23" s="27" t="s">
        <v>40</v>
      </c>
      <c r="L23" s="27" t="s">
        <v>40</v>
      </c>
      <c r="M23" s="27" t="s">
        <v>40</v>
      </c>
      <c r="N23" s="27" t="s">
        <v>40</v>
      </c>
      <c r="O23" s="27" t="s">
        <v>40</v>
      </c>
      <c r="P23" s="28">
        <f t="shared" si="0"/>
        <v>0</v>
      </c>
      <c r="Q23" s="160" t="s">
        <v>40</v>
      </c>
      <c r="R23" s="30" t="s">
        <v>40</v>
      </c>
      <c r="S23" s="46" t="s">
        <v>40</v>
      </c>
      <c r="T23" s="47"/>
      <c r="U23" s="32">
        <f t="shared" si="3"/>
        <v>0</v>
      </c>
    </row>
    <row r="24" spans="1:21" ht="12.75">
      <c r="A24" s="25" t="s">
        <v>72</v>
      </c>
      <c r="B24" s="26" t="s">
        <v>73</v>
      </c>
      <c r="C24" s="26" t="s">
        <v>51</v>
      </c>
      <c r="D24" s="27">
        <v>1.14</v>
      </c>
      <c r="E24" s="27">
        <v>0</v>
      </c>
      <c r="F24" s="27">
        <v>0</v>
      </c>
      <c r="G24" s="27">
        <v>1.19</v>
      </c>
      <c r="H24" s="27">
        <v>0</v>
      </c>
      <c r="I24" s="27">
        <v>0</v>
      </c>
      <c r="J24" s="27">
        <v>1.19</v>
      </c>
      <c r="K24" s="27">
        <v>0</v>
      </c>
      <c r="L24" s="27">
        <v>0</v>
      </c>
      <c r="M24" s="27">
        <v>1.07</v>
      </c>
      <c r="N24" s="27">
        <v>0</v>
      </c>
      <c r="O24" s="27">
        <v>0</v>
      </c>
      <c r="P24" s="28">
        <f t="shared" si="0"/>
        <v>4.59</v>
      </c>
      <c r="Q24" s="157">
        <v>100.5</v>
      </c>
      <c r="R24" s="30">
        <f>VALUE(P24/Q24)</f>
        <v>0.04567164179104478</v>
      </c>
      <c r="S24" s="54">
        <f>VALUE(R24*12/12)</f>
        <v>0.04567164179104478</v>
      </c>
      <c r="T24" s="23">
        <v>-0.021</v>
      </c>
      <c r="U24" s="32">
        <f t="shared" si="3"/>
        <v>0.024671641791044776</v>
      </c>
    </row>
    <row r="25" spans="1:21" ht="12.75">
      <c r="A25" s="36" t="s">
        <v>74</v>
      </c>
      <c r="B25" s="37" t="s">
        <v>75</v>
      </c>
      <c r="C25" s="37" t="s">
        <v>51</v>
      </c>
      <c r="D25" s="38">
        <v>0</v>
      </c>
      <c r="E25" s="38">
        <v>0</v>
      </c>
      <c r="F25" s="38">
        <v>0.808</v>
      </c>
      <c r="G25" s="38">
        <v>0</v>
      </c>
      <c r="H25" s="38">
        <v>0</v>
      </c>
      <c r="I25" s="38">
        <v>0.779</v>
      </c>
      <c r="J25" s="38">
        <v>0</v>
      </c>
      <c r="K25" s="38">
        <v>0</v>
      </c>
      <c r="L25" s="38">
        <v>0.775</v>
      </c>
      <c r="M25" s="38">
        <v>0</v>
      </c>
      <c r="N25" s="38">
        <v>0</v>
      </c>
      <c r="O25" s="38">
        <v>0.839</v>
      </c>
      <c r="P25" s="39">
        <f t="shared" si="0"/>
        <v>3.201</v>
      </c>
      <c r="Q25" s="158">
        <v>75.5</v>
      </c>
      <c r="R25" s="40">
        <f>VALUE(P25/Q25)</f>
        <v>0.042397350993377485</v>
      </c>
      <c r="S25" s="55">
        <f>VALUE(R25*12/12)</f>
        <v>0.042397350993377485</v>
      </c>
      <c r="T25" s="42">
        <v>0.045</v>
      </c>
      <c r="U25" s="43">
        <f t="shared" si="3"/>
        <v>0.08739735099337748</v>
      </c>
    </row>
    <row r="26" spans="1:21" ht="12.75">
      <c r="A26" s="14"/>
      <c r="B26" s="14"/>
      <c r="C26" s="14"/>
      <c r="D26" s="44"/>
      <c r="E26" s="44"/>
      <c r="F26" s="44"/>
      <c r="G26" s="44"/>
      <c r="H26" s="44"/>
      <c r="I26" s="44"/>
      <c r="J26" s="44"/>
      <c r="K26" s="44"/>
      <c r="L26" s="44"/>
      <c r="M26" s="44"/>
      <c r="N26" s="44"/>
      <c r="O26" s="44"/>
      <c r="P26" s="45"/>
      <c r="Q26" s="157"/>
      <c r="R26" s="30"/>
      <c r="S26" s="46"/>
      <c r="T26" s="47"/>
      <c r="U26" s="48"/>
    </row>
    <row r="27" spans="1:21" ht="12.75">
      <c r="A27" s="17" t="s">
        <v>76</v>
      </c>
      <c r="B27" s="18" t="s">
        <v>77</v>
      </c>
      <c r="C27" s="18" t="s">
        <v>213</v>
      </c>
      <c r="D27" s="19">
        <v>0</v>
      </c>
      <c r="E27" s="19">
        <v>0</v>
      </c>
      <c r="F27" s="19">
        <v>2.96</v>
      </c>
      <c r="G27" s="19">
        <v>0</v>
      </c>
      <c r="H27" s="19">
        <v>0</v>
      </c>
      <c r="I27" s="19">
        <v>0</v>
      </c>
      <c r="J27" s="19">
        <v>0</v>
      </c>
      <c r="K27" s="19">
        <v>0</v>
      </c>
      <c r="L27" s="19">
        <v>3.15</v>
      </c>
      <c r="M27" s="19">
        <v>0</v>
      </c>
      <c r="N27" s="19">
        <v>0</v>
      </c>
      <c r="O27" s="19">
        <v>0</v>
      </c>
      <c r="P27" s="20">
        <f>SUM(D27:O27)</f>
        <v>6.109999999999999</v>
      </c>
      <c r="Q27" s="159">
        <v>99</v>
      </c>
      <c r="R27" s="21">
        <f>VALUE(P27/Q27)</f>
        <v>0.06171717171717171</v>
      </c>
      <c r="S27" s="56">
        <f>VALUE(R27*12/12)</f>
        <v>0.061717171717171705</v>
      </c>
      <c r="T27" s="50">
        <v>-0.074</v>
      </c>
      <c r="U27" s="24">
        <f>SUM(S27,T27)</f>
        <v>-0.012282828282828291</v>
      </c>
    </row>
    <row r="28" spans="1:21" ht="12.75">
      <c r="A28" s="25" t="s">
        <v>78</v>
      </c>
      <c r="B28" s="26" t="s">
        <v>79</v>
      </c>
      <c r="C28" s="26" t="s">
        <v>213</v>
      </c>
      <c r="D28" s="27" t="s">
        <v>40</v>
      </c>
      <c r="E28" s="27" t="s">
        <v>40</v>
      </c>
      <c r="F28" s="27" t="s">
        <v>40</v>
      </c>
      <c r="G28" s="27" t="s">
        <v>40</v>
      </c>
      <c r="H28" s="27" t="s">
        <v>40</v>
      </c>
      <c r="I28" s="27" t="s">
        <v>40</v>
      </c>
      <c r="J28" s="27" t="s">
        <v>40</v>
      </c>
      <c r="K28" s="27" t="s">
        <v>40</v>
      </c>
      <c r="L28" s="27" t="s">
        <v>40</v>
      </c>
      <c r="M28" s="27" t="s">
        <v>40</v>
      </c>
      <c r="N28" s="27" t="s">
        <v>40</v>
      </c>
      <c r="O28" s="27" t="s">
        <v>40</v>
      </c>
      <c r="P28" s="28">
        <f>SUM(D28:O28)</f>
        <v>0</v>
      </c>
      <c r="Q28" s="161" t="s">
        <v>40</v>
      </c>
      <c r="R28" s="30" t="s">
        <v>40</v>
      </c>
      <c r="S28" s="46" t="s">
        <v>40</v>
      </c>
      <c r="T28" s="47"/>
      <c r="U28" s="32">
        <f>SUM(S28,T28)</f>
        <v>0</v>
      </c>
    </row>
    <row r="29" spans="1:21" ht="12.75">
      <c r="A29" s="36" t="s">
        <v>80</v>
      </c>
      <c r="B29" s="37" t="s">
        <v>81</v>
      </c>
      <c r="C29" s="37" t="s">
        <v>213</v>
      </c>
      <c r="D29" s="38" t="s">
        <v>40</v>
      </c>
      <c r="E29" s="38" t="s">
        <v>40</v>
      </c>
      <c r="F29" s="38" t="s">
        <v>40</v>
      </c>
      <c r="G29" s="38" t="s">
        <v>40</v>
      </c>
      <c r="H29" s="38" t="s">
        <v>40</v>
      </c>
      <c r="I29" s="38" t="s">
        <v>40</v>
      </c>
      <c r="J29" s="38" t="s">
        <v>40</v>
      </c>
      <c r="K29" s="38" t="s">
        <v>40</v>
      </c>
      <c r="L29" s="38" t="s">
        <v>40</v>
      </c>
      <c r="M29" s="38">
        <v>0</v>
      </c>
      <c r="N29" s="38">
        <v>0</v>
      </c>
      <c r="O29" s="38">
        <v>0</v>
      </c>
      <c r="P29" s="39">
        <f>SUM(D29:O29)</f>
        <v>0</v>
      </c>
      <c r="Q29" s="158">
        <v>17.75</v>
      </c>
      <c r="R29" s="40">
        <f>VALUE(P29/Q29)</f>
        <v>0</v>
      </c>
      <c r="S29" s="57">
        <f>VALUE(R29*12/12)</f>
        <v>0</v>
      </c>
      <c r="T29" s="42">
        <v>0.107</v>
      </c>
      <c r="U29" s="43">
        <f>SUM(S29,T29)</f>
        <v>0.107</v>
      </c>
    </row>
    <row r="30" spans="1:21" ht="12.75">
      <c r="A30" s="14"/>
      <c r="B30" s="14"/>
      <c r="C30" s="14"/>
      <c r="D30" s="44"/>
      <c r="E30" s="44"/>
      <c r="F30" s="44"/>
      <c r="G30" s="44"/>
      <c r="H30" s="44"/>
      <c r="I30" s="44"/>
      <c r="J30" s="44"/>
      <c r="K30" s="44"/>
      <c r="L30" s="44"/>
      <c r="M30" s="44"/>
      <c r="N30" s="44"/>
      <c r="O30" s="44"/>
      <c r="P30" s="45"/>
      <c r="Q30" s="157"/>
      <c r="R30" s="30"/>
      <c r="S30" s="46"/>
      <c r="T30" s="47"/>
      <c r="U30" s="48"/>
    </row>
    <row r="31" spans="1:21" ht="12.75">
      <c r="A31" s="17" t="s">
        <v>82</v>
      </c>
      <c r="B31" s="18" t="s">
        <v>83</v>
      </c>
      <c r="C31" s="18" t="s">
        <v>212</v>
      </c>
      <c r="D31" s="19">
        <v>0</v>
      </c>
      <c r="E31" s="19">
        <v>0</v>
      </c>
      <c r="F31" s="19">
        <v>0</v>
      </c>
      <c r="G31" s="19">
        <v>0</v>
      </c>
      <c r="H31" s="19">
        <v>0</v>
      </c>
      <c r="I31" s="19">
        <v>0</v>
      </c>
      <c r="J31" s="19">
        <v>1.1</v>
      </c>
      <c r="K31" s="19">
        <v>0</v>
      </c>
      <c r="L31" s="19">
        <v>0</v>
      </c>
      <c r="M31" s="19">
        <v>0</v>
      </c>
      <c r="N31" s="19">
        <v>0</v>
      </c>
      <c r="O31" s="19">
        <v>0</v>
      </c>
      <c r="P31" s="20">
        <f>SUM(D31:O31)</f>
        <v>1.1</v>
      </c>
      <c r="Q31" s="159">
        <v>20.1</v>
      </c>
      <c r="R31" s="21">
        <f>VALUE(P31/Q31)</f>
        <v>0.05472636815920398</v>
      </c>
      <c r="S31" s="56">
        <f>VALUE(R31*12/12)</f>
        <v>0.05472636815920398</v>
      </c>
      <c r="T31" s="50">
        <v>-0.037</v>
      </c>
      <c r="U31" s="51">
        <f>SUM(S31,T31)</f>
        <v>0.017726368159203983</v>
      </c>
    </row>
    <row r="32" spans="1:21" ht="12.75">
      <c r="A32" s="25" t="s">
        <v>84</v>
      </c>
      <c r="B32" s="26" t="s">
        <v>85</v>
      </c>
      <c r="C32" s="26" t="s">
        <v>212</v>
      </c>
      <c r="D32" s="27">
        <v>0</v>
      </c>
      <c r="E32" s="27">
        <v>0</v>
      </c>
      <c r="F32" s="27">
        <v>0</v>
      </c>
      <c r="G32" s="27">
        <v>0</v>
      </c>
      <c r="H32" s="27">
        <v>0</v>
      </c>
      <c r="I32" s="27">
        <v>0</v>
      </c>
      <c r="J32" s="27">
        <v>0.841</v>
      </c>
      <c r="K32" s="27">
        <v>0</v>
      </c>
      <c r="L32" s="27">
        <v>0</v>
      </c>
      <c r="M32" s="27">
        <v>0</v>
      </c>
      <c r="N32" s="27">
        <v>0</v>
      </c>
      <c r="O32" s="27">
        <v>0</v>
      </c>
      <c r="P32" s="28">
        <f>SUM(D32:O32)</f>
        <v>0.841</v>
      </c>
      <c r="Q32" s="157">
        <v>16.5</v>
      </c>
      <c r="R32" s="30">
        <f>VALUE(P32/Q32)</f>
        <v>0.05096969696969697</v>
      </c>
      <c r="S32" s="22">
        <f>VALUE(R32*12/12)</f>
        <v>0.05096969696969697</v>
      </c>
      <c r="T32" s="23">
        <v>-0.168</v>
      </c>
      <c r="U32" s="34">
        <f>SUM(S32,T32)</f>
        <v>-0.11703030303030304</v>
      </c>
    </row>
    <row r="33" spans="1:21" ht="12.75">
      <c r="A33" s="25" t="s">
        <v>86</v>
      </c>
      <c r="B33" s="26" t="s">
        <v>87</v>
      </c>
      <c r="C33" s="26" t="s">
        <v>212</v>
      </c>
      <c r="D33" s="27">
        <v>0</v>
      </c>
      <c r="E33" s="27">
        <v>0</v>
      </c>
      <c r="F33" s="27">
        <v>0</v>
      </c>
      <c r="G33" s="27">
        <v>0</v>
      </c>
      <c r="H33" s="27">
        <v>0</v>
      </c>
      <c r="I33" s="27">
        <v>0</v>
      </c>
      <c r="J33" s="27">
        <v>0</v>
      </c>
      <c r="K33" s="27">
        <v>0</v>
      </c>
      <c r="L33" s="27">
        <v>0</v>
      </c>
      <c r="M33" s="27">
        <v>0</v>
      </c>
      <c r="N33" s="27">
        <v>2.75</v>
      </c>
      <c r="O33" s="27">
        <v>0</v>
      </c>
      <c r="P33" s="28">
        <f>SUM(D33:O33)</f>
        <v>2.75</v>
      </c>
      <c r="Q33" s="157">
        <v>75.25</v>
      </c>
      <c r="R33" s="30">
        <f>VALUE(P33/Q33)</f>
        <v>0.036544850498338874</v>
      </c>
      <c r="S33" s="54">
        <f>VALUE(R33*12/12)</f>
        <v>0.036544850498338874</v>
      </c>
      <c r="T33" s="53">
        <v>0.015</v>
      </c>
      <c r="U33" s="32">
        <f>SUM(S33,T33)</f>
        <v>0.05154485049833887</v>
      </c>
    </row>
    <row r="34" spans="1:21" ht="12.75">
      <c r="A34" s="36" t="s">
        <v>88</v>
      </c>
      <c r="B34" s="37" t="s">
        <v>89</v>
      </c>
      <c r="C34" s="37" t="s">
        <v>212</v>
      </c>
      <c r="D34" s="38">
        <v>0</v>
      </c>
      <c r="E34" s="38">
        <v>0</v>
      </c>
      <c r="F34" s="38">
        <v>0</v>
      </c>
      <c r="G34" s="38">
        <v>0</v>
      </c>
      <c r="H34" s="38">
        <v>0</v>
      </c>
      <c r="I34" s="38">
        <v>0</v>
      </c>
      <c r="J34" s="38">
        <v>0.477</v>
      </c>
      <c r="K34" s="38">
        <v>0</v>
      </c>
      <c r="L34" s="38">
        <v>0</v>
      </c>
      <c r="M34" s="38">
        <v>0</v>
      </c>
      <c r="N34" s="38">
        <v>0</v>
      </c>
      <c r="O34" s="38">
        <v>0</v>
      </c>
      <c r="P34" s="39">
        <f>SUM(D34:O34)</f>
        <v>0.477</v>
      </c>
      <c r="Q34" s="158">
        <v>11.5</v>
      </c>
      <c r="R34" s="40">
        <f>VALUE(P34/Q34)</f>
        <v>0.041478260869565214</v>
      </c>
      <c r="S34" s="55">
        <f>VALUE(R34*12/12)</f>
        <v>0.041478260869565214</v>
      </c>
      <c r="T34" s="58">
        <v>-0.188</v>
      </c>
      <c r="U34" s="59">
        <f>SUM(S34,T34)</f>
        <v>-0.14652173913043479</v>
      </c>
    </row>
    <row r="36" spans="18:22" ht="12.75">
      <c r="R36" s="60">
        <f>AVERAGE(R7:R35)</f>
        <v>0.0527293107700661</v>
      </c>
      <c r="S36" s="61">
        <f>AVERAGE(S7:S35)</f>
        <v>0.054485839952008834</v>
      </c>
      <c r="T36" s="60">
        <f>AVERAGE(T7:T35)</f>
        <v>-0.0808695652173913</v>
      </c>
      <c r="U36" s="61">
        <f>AVERAGE(U7:U35)</f>
        <v>-0.024273027244151864</v>
      </c>
      <c r="V36" t="s">
        <v>90</v>
      </c>
    </row>
    <row r="38" spans="2:21" ht="12.75">
      <c r="B38" s="62" t="s">
        <v>91</v>
      </c>
      <c r="C38" s="63"/>
      <c r="D38" s="63"/>
      <c r="E38" s="63"/>
      <c r="F38" s="63"/>
      <c r="G38" s="63"/>
      <c r="H38" s="63"/>
      <c r="I38" s="63"/>
      <c r="J38" s="63"/>
      <c r="K38" s="63"/>
      <c r="L38" s="63"/>
      <c r="M38" s="63"/>
      <c r="N38" s="63"/>
      <c r="O38" s="63"/>
      <c r="P38" s="63"/>
      <c r="Q38" s="63"/>
      <c r="R38" s="63"/>
      <c r="S38" s="63"/>
      <c r="T38" s="63"/>
      <c r="U38" s="64">
        <v>-0.069</v>
      </c>
    </row>
    <row r="40" spans="16:17" ht="12">
      <c r="P40" s="65"/>
      <c r="Q40" t="s">
        <v>92</v>
      </c>
    </row>
    <row r="41" spans="16:17" ht="12">
      <c r="P41" s="66"/>
      <c r="Q41" t="s">
        <v>93</v>
      </c>
    </row>
    <row r="42" spans="16:17" ht="12">
      <c r="P42" s="67"/>
      <c r="Q42" t="s">
        <v>94</v>
      </c>
    </row>
    <row r="43" spans="16:17" ht="12">
      <c r="P43" s="68"/>
      <c r="Q43" s="69" t="s">
        <v>95</v>
      </c>
    </row>
    <row r="44" spans="16:17" ht="12">
      <c r="P44" s="70"/>
      <c r="Q44" t="s">
        <v>96</v>
      </c>
    </row>
  </sheetData>
  <sheetProtection selectLockedCells="1" selectUnlockedCells="1"/>
  <conditionalFormatting sqref="S7:S9 S11:S34">
    <cfRule type="cellIs" priority="1" dxfId="380" operator="greaterThan" stopIfTrue="1">
      <formula>6.9</formula>
    </cfRule>
    <cfRule type="cellIs" priority="2" dxfId="379" operator="between" stopIfTrue="1">
      <formula>5</formula>
      <formula>6.9</formula>
    </cfRule>
  </conditionalFormatting>
  <conditionalFormatting sqref="S10">
    <cfRule type="cellIs" priority="3" dxfId="375" operator="lessThan" stopIfTrue="1">
      <formula>0.035</formula>
    </cfRule>
    <cfRule type="cellIs" priority="4" dxfId="374" operator="between" stopIfTrue="1">
      <formula>0.035</formula>
      <formula>0.05</formula>
    </cfRule>
    <cfRule type="cellIs" priority="5" dxfId="373" operator="between" stopIfTrue="1">
      <formula>0.05</formula>
      <formula>0.07</formula>
    </cfRule>
  </conditionalFormatting>
  <hyperlinks>
    <hyperlink ref="M2" r:id="rId1" display="finanziell umdenken!"/>
    <hyperlink ref="L5" r:id="rId2" display="Euro/US-Dollar"/>
    <hyperlink ref="A7" r:id="rId3" display="Global X SuperDividend ETF"/>
    <hyperlink ref="A8" r:id="rId4" display="SPDR Barclays Capital High Yield Bond ETF"/>
    <hyperlink ref="A9" r:id="rId5" display="PowerShares KBW High Divid.Yield Financ.Portfolio"/>
    <hyperlink ref="A10" r:id="rId6" display="Peritus High Yield ETF"/>
    <hyperlink ref="A11" r:id="rId7" display="iShares JPMorgan $ Emerging Markets Bond Fund"/>
    <hyperlink ref="A13" r:id="rId8" display="iShares STOXX Global Select Dividend 100 (DE)"/>
    <hyperlink ref="A14" r:id="rId9" display="iShares DowJones Asia Pacif.Select Divid. 30 (DE)"/>
    <hyperlink ref="A15" r:id="rId10" display="SPDR S&amp;P International Dividend ETF"/>
    <hyperlink ref="A16" r:id="rId11" display="ETFlab DAXplus® Maximum Dividend"/>
    <hyperlink ref="A17" r:id="rId12" display="iShares STOXX Europe Select Dividend 30 (DE)"/>
    <hyperlink ref="A18" r:id="rId13" display="ETFLAB EURO STOXX select dividend 30"/>
    <hyperlink ref="A19" r:id="rId14" display="IShares DOW JONES U.S. select dividend (DE)"/>
    <hyperlink ref="A20" r:id="rId15" display="iShares EURO STOXX Telecommunications (DE)"/>
    <hyperlink ref="A21" r:id="rId16" display="IShares STOXX EUROPE 600 UTILITIES (DE)"/>
    <hyperlink ref="A22" r:id="rId17" display="IShares FTSE EPRA/NAREIT Asia Property Yield Fund"/>
    <hyperlink ref="A23" r:id="rId18" display="Global X MLP ETF"/>
    <hyperlink ref="A24" r:id="rId19" display="ETFlab iBoxx EUR Liquid Corporates Diversified"/>
    <hyperlink ref="A25" r:id="rId20" display="IShares MARKIT IBOXX USD CORPORATE BOND"/>
    <hyperlink ref="A27" r:id="rId21" display="IShares Markit IBoxx Euro High Yield"/>
    <hyperlink ref="A28" r:id="rId22" display="SPDR Barclays Capital Euro High Yield Bond ETF"/>
    <hyperlink ref="A29" r:id="rId23" display="SPDR S&amp;P Emerging Markets Dividende ETF"/>
    <hyperlink ref="A31" r:id="rId24" display="DB x-trackers STOXX global select dividend 100"/>
    <hyperlink ref="A32" r:id="rId25" display="iShares EURO STOXX Select Dividend 30 (DE)"/>
    <hyperlink ref="A33" r:id="rId26" display="DWS Top Dividende"/>
    <hyperlink ref="A34" r:id="rId27" display="IShares DIVDAX (DE)"/>
  </hyperlinks>
  <printOptions/>
  <pageMargins left="0.7479166666666667" right="0.7479166666666667" top="0.9840277777777777" bottom="0.9840277777777777" header="0.5118055555555555" footer="0.5118055555555555"/>
  <pageSetup fitToHeight="1" fitToWidth="1" horizontalDpi="300" verticalDpi="300" orientation="landscape" paperSize="9"/>
  <drawing r:id="rId30"/>
  <legacyDrawing r:id="rId29"/>
</worksheet>
</file>

<file path=xl/worksheets/sheet2.xml><?xml version="1.0" encoding="utf-8"?>
<worksheet xmlns="http://schemas.openxmlformats.org/spreadsheetml/2006/main" xmlns:r="http://schemas.openxmlformats.org/officeDocument/2006/relationships">
  <sheetPr>
    <pageSetUpPr fitToPage="1"/>
  </sheetPr>
  <dimension ref="A1:W60"/>
  <sheetViews>
    <sheetView zoomScalePageLayoutView="0" workbookViewId="0" topLeftCell="A1">
      <selection activeCell="W56" sqref="W56"/>
    </sheetView>
  </sheetViews>
  <sheetFormatPr defaultColWidth="11.421875" defaultRowHeight="12.75"/>
  <cols>
    <col min="1" max="1" width="35.7109375" style="0" customWidth="1"/>
    <col min="2" max="2" width="12.28125" style="0" customWidth="1"/>
    <col min="3" max="3" width="7.7109375" style="0" customWidth="1"/>
    <col min="4" max="15" width="5.7109375" style="0" customWidth="1"/>
    <col min="16" max="17" width="6.7109375" style="0" customWidth="1"/>
    <col min="18" max="18" width="8.28125" style="0" customWidth="1"/>
    <col min="19" max="19" width="6.7109375" style="0" customWidth="1"/>
    <col min="20" max="20" width="7.7109375" style="0" customWidth="1"/>
    <col min="21" max="21" width="6.7109375" style="0" customWidth="1"/>
    <col min="22" max="22" width="7.7109375" style="0" customWidth="1"/>
  </cols>
  <sheetData>
    <row r="1" spans="1:22" ht="15.75">
      <c r="A1" s="1" t="s">
        <v>0</v>
      </c>
      <c r="B1" s="2"/>
      <c r="C1" s="2"/>
      <c r="D1" s="2"/>
      <c r="E1" s="2"/>
      <c r="F1" s="2"/>
      <c r="G1" s="2"/>
      <c r="H1" s="3"/>
      <c r="I1" s="3"/>
      <c r="J1" s="3"/>
      <c r="K1" s="3"/>
      <c r="L1" s="3"/>
      <c r="M1" s="3"/>
      <c r="N1" s="3"/>
      <c r="O1" s="3"/>
      <c r="P1" s="3"/>
      <c r="Q1" s="71" t="s">
        <v>97</v>
      </c>
      <c r="R1" s="4" t="s">
        <v>1</v>
      </c>
      <c r="S1" s="6" t="s">
        <v>2</v>
      </c>
      <c r="T1" s="4" t="s">
        <v>3</v>
      </c>
      <c r="U1" s="6" t="s">
        <v>4</v>
      </c>
      <c r="V1" s="4" t="s">
        <v>5</v>
      </c>
    </row>
    <row r="2" spans="1:22" ht="15.75">
      <c r="A2" s="1" t="s">
        <v>6</v>
      </c>
      <c r="B2" s="3"/>
      <c r="C2" s="3"/>
      <c r="D2" s="3"/>
      <c r="E2" s="3"/>
      <c r="F2" s="3"/>
      <c r="G2" s="3"/>
      <c r="H2" s="3"/>
      <c r="I2" s="3"/>
      <c r="J2" s="3"/>
      <c r="K2" s="3"/>
      <c r="L2" s="3"/>
      <c r="M2" s="7" t="s">
        <v>7</v>
      </c>
      <c r="N2" s="3"/>
      <c r="O2" s="3"/>
      <c r="P2" s="3"/>
      <c r="Q2" s="72" t="s">
        <v>98</v>
      </c>
      <c r="R2" s="8" t="s">
        <v>8</v>
      </c>
      <c r="S2" s="5" t="s">
        <v>9</v>
      </c>
      <c r="T2" s="8" t="s">
        <v>9</v>
      </c>
      <c r="U2" s="5" t="s">
        <v>10</v>
      </c>
      <c r="V2" s="9" t="s">
        <v>11</v>
      </c>
    </row>
    <row r="3" spans="1:22" ht="12.75">
      <c r="A3" s="3"/>
      <c r="B3" s="3"/>
      <c r="C3" s="3"/>
      <c r="D3" s="3"/>
      <c r="E3" s="3"/>
      <c r="F3" s="3"/>
      <c r="G3" s="3"/>
      <c r="H3" s="3"/>
      <c r="I3" s="3"/>
      <c r="J3" s="3"/>
      <c r="K3" s="3"/>
      <c r="L3" s="3"/>
      <c r="M3" s="3"/>
      <c r="N3" s="3"/>
      <c r="O3" s="3"/>
      <c r="P3" s="3"/>
      <c r="Q3" s="73"/>
      <c r="R3" s="10" t="s">
        <v>4</v>
      </c>
      <c r="S3" s="16" t="s">
        <v>12</v>
      </c>
      <c r="T3" s="10" t="s">
        <v>99</v>
      </c>
      <c r="U3" s="16">
        <v>2012</v>
      </c>
      <c r="V3" s="10">
        <v>2012</v>
      </c>
    </row>
    <row r="4" spans="5:23" ht="12.75">
      <c r="E4" s="11">
        <v>2012</v>
      </c>
      <c r="M4" s="13" t="s">
        <v>100</v>
      </c>
      <c r="Q4" s="71" t="s">
        <v>101</v>
      </c>
      <c r="R4" s="4" t="s">
        <v>14</v>
      </c>
      <c r="S4" s="4" t="s">
        <v>15</v>
      </c>
      <c r="T4" s="4" t="s">
        <v>16</v>
      </c>
      <c r="U4" s="6" t="s">
        <v>17</v>
      </c>
      <c r="V4" s="12" t="s">
        <v>18</v>
      </c>
      <c r="W4" s="74"/>
    </row>
    <row r="5" spans="1:22" ht="12.75">
      <c r="A5" t="s">
        <v>19</v>
      </c>
      <c r="B5" t="s">
        <v>20</v>
      </c>
      <c r="C5" t="s">
        <v>21</v>
      </c>
      <c r="Q5" s="72" t="s">
        <v>102</v>
      </c>
      <c r="R5" s="8" t="s">
        <v>23</v>
      </c>
      <c r="S5" s="8" t="s">
        <v>16</v>
      </c>
      <c r="T5" s="8" t="s">
        <v>103</v>
      </c>
      <c r="U5" s="5" t="s">
        <v>25</v>
      </c>
      <c r="V5" s="9" t="s">
        <v>16</v>
      </c>
    </row>
    <row r="6" spans="1:22" ht="12.75">
      <c r="A6" s="14"/>
      <c r="C6" s="14"/>
      <c r="D6" t="s">
        <v>26</v>
      </c>
      <c r="E6" t="s">
        <v>27</v>
      </c>
      <c r="F6" t="s">
        <v>28</v>
      </c>
      <c r="G6" t="s">
        <v>29</v>
      </c>
      <c r="H6" t="s">
        <v>30</v>
      </c>
      <c r="I6" t="s">
        <v>31</v>
      </c>
      <c r="J6" t="s">
        <v>31</v>
      </c>
      <c r="K6" t="s">
        <v>32</v>
      </c>
      <c r="L6" t="s">
        <v>33</v>
      </c>
      <c r="M6" t="s">
        <v>34</v>
      </c>
      <c r="N6" t="s">
        <v>35</v>
      </c>
      <c r="O6" t="s">
        <v>36</v>
      </c>
      <c r="P6">
        <v>2012</v>
      </c>
      <c r="Q6" s="73" t="s">
        <v>104</v>
      </c>
      <c r="R6" s="15"/>
      <c r="S6" s="15"/>
      <c r="T6" s="15"/>
      <c r="U6" s="16">
        <v>2012</v>
      </c>
      <c r="V6" s="10">
        <v>2012</v>
      </c>
    </row>
    <row r="7" spans="1:22" ht="12.75">
      <c r="A7" s="17" t="s">
        <v>37</v>
      </c>
      <c r="B7" s="18" t="s">
        <v>38</v>
      </c>
      <c r="C7" s="18" t="s">
        <v>39</v>
      </c>
      <c r="D7" s="19">
        <v>0.217</v>
      </c>
      <c r="E7" s="19">
        <v>0.025</v>
      </c>
      <c r="F7" s="19">
        <v>0.048</v>
      </c>
      <c r="G7" s="19">
        <v>0.162</v>
      </c>
      <c r="H7" s="19">
        <v>0.084</v>
      </c>
      <c r="I7" s="19">
        <v>0.126</v>
      </c>
      <c r="J7" s="19">
        <v>0.146</v>
      </c>
      <c r="K7" s="19">
        <v>0.097</v>
      </c>
      <c r="L7" s="19">
        <v>0.09</v>
      </c>
      <c r="M7" s="19">
        <v>0.151</v>
      </c>
      <c r="N7" s="19">
        <v>0.044</v>
      </c>
      <c r="O7" s="19">
        <v>0.1</v>
      </c>
      <c r="P7" s="20">
        <f aca="true" t="shared" si="0" ref="P7:P15">SUM(D7:O7)</f>
        <v>1.29</v>
      </c>
      <c r="Q7" s="75"/>
      <c r="R7" s="157">
        <v>16.9</v>
      </c>
      <c r="S7" s="30">
        <f aca="true" t="shared" si="1" ref="S7:S15">VALUE(P7/R7)</f>
        <v>0.07633136094674557</v>
      </c>
      <c r="T7" s="31">
        <f>VALUE(S7*12/12)</f>
        <v>0.07633136094674557</v>
      </c>
      <c r="U7" s="32">
        <v>0.086</v>
      </c>
      <c r="V7" s="32">
        <f aca="true" t="shared" si="2" ref="V7:V15">SUM(T7,U7)</f>
        <v>0.16233136094674555</v>
      </c>
    </row>
    <row r="8" spans="1:22" ht="12.75">
      <c r="A8" s="25" t="s">
        <v>41</v>
      </c>
      <c r="B8" s="26" t="s">
        <v>105</v>
      </c>
      <c r="C8" s="26" t="s">
        <v>39</v>
      </c>
      <c r="D8" s="27">
        <v>0.379</v>
      </c>
      <c r="E8" s="27">
        <v>0.164</v>
      </c>
      <c r="F8" s="27">
        <v>0.179</v>
      </c>
      <c r="G8" s="27">
        <v>0.184</v>
      </c>
      <c r="H8" s="27">
        <v>0.189</v>
      </c>
      <c r="I8" s="27">
        <v>0.188</v>
      </c>
      <c r="J8" s="27">
        <v>0.191</v>
      </c>
      <c r="K8" s="27">
        <v>0.1861</v>
      </c>
      <c r="L8" s="27">
        <v>0.172</v>
      </c>
      <c r="M8" s="27">
        <v>0.171</v>
      </c>
      <c r="N8" s="27">
        <v>0.177</v>
      </c>
      <c r="O8" s="27">
        <v>0.171</v>
      </c>
      <c r="P8" s="28">
        <f t="shared" si="0"/>
        <v>2.3510999999999997</v>
      </c>
      <c r="Q8" s="76">
        <f>VALUE((P8/'2011'!P8)-1)</f>
        <v>-0.11943820224719082</v>
      </c>
      <c r="R8" s="157">
        <v>31</v>
      </c>
      <c r="S8" s="30">
        <f t="shared" si="1"/>
        <v>0.07584193548387096</v>
      </c>
      <c r="T8" s="31">
        <f>VALUE(S8*12/12)</f>
        <v>0.07584193548387096</v>
      </c>
      <c r="U8" s="32">
        <v>0.063</v>
      </c>
      <c r="V8" s="32">
        <f t="shared" si="2"/>
        <v>0.13884193548387097</v>
      </c>
    </row>
    <row r="9" spans="1:22" ht="12.75">
      <c r="A9" s="25" t="s">
        <v>43</v>
      </c>
      <c r="B9" s="26" t="s">
        <v>44</v>
      </c>
      <c r="C9" s="26" t="s">
        <v>39</v>
      </c>
      <c r="D9" s="27">
        <v>0.305</v>
      </c>
      <c r="E9" s="27">
        <v>0.133</v>
      </c>
      <c r="F9" s="27">
        <v>0.139</v>
      </c>
      <c r="G9" s="27">
        <v>0.153</v>
      </c>
      <c r="H9" s="27">
        <v>0.136</v>
      </c>
      <c r="I9" s="27">
        <v>0.143</v>
      </c>
      <c r="J9" s="27">
        <v>0.141</v>
      </c>
      <c r="K9" s="27">
        <v>0.14</v>
      </c>
      <c r="L9" s="27">
        <v>0.128</v>
      </c>
      <c r="M9" s="27">
        <v>0.124</v>
      </c>
      <c r="N9" s="27">
        <v>0.119</v>
      </c>
      <c r="O9" s="27">
        <v>0.128</v>
      </c>
      <c r="P9" s="28">
        <f t="shared" si="0"/>
        <v>1.7890000000000001</v>
      </c>
      <c r="Q9" s="77">
        <f>VALUE((P9/'2011'!P9)-1)</f>
        <v>0.0246277205040093</v>
      </c>
      <c r="R9" s="157">
        <v>18.2</v>
      </c>
      <c r="S9" s="30">
        <f t="shared" si="1"/>
        <v>0.09829670329670331</v>
      </c>
      <c r="T9" s="31">
        <f>VALUE(S9*12/12)</f>
        <v>0.09829670329670331</v>
      </c>
      <c r="U9" s="32">
        <v>0.067</v>
      </c>
      <c r="V9" s="32">
        <f t="shared" si="2"/>
        <v>0.16529670329670332</v>
      </c>
    </row>
    <row r="10" spans="1:22" ht="12.75">
      <c r="A10" s="25" t="s">
        <v>106</v>
      </c>
      <c r="B10" s="26" t="s">
        <v>107</v>
      </c>
      <c r="C10" s="26" t="s">
        <v>39</v>
      </c>
      <c r="D10" s="35" t="s">
        <v>108</v>
      </c>
      <c r="E10" s="35" t="s">
        <v>108</v>
      </c>
      <c r="F10" s="35" t="s">
        <v>108</v>
      </c>
      <c r="G10" s="35" t="s">
        <v>108</v>
      </c>
      <c r="H10" s="35" t="s">
        <v>108</v>
      </c>
      <c r="I10" s="35" t="s">
        <v>108</v>
      </c>
      <c r="J10" s="35" t="s">
        <v>108</v>
      </c>
      <c r="K10" s="35">
        <v>0.008</v>
      </c>
      <c r="L10" s="35">
        <v>0.141</v>
      </c>
      <c r="M10" s="35">
        <v>0.079</v>
      </c>
      <c r="N10" s="35">
        <v>0.054</v>
      </c>
      <c r="O10" s="35">
        <v>0.063</v>
      </c>
      <c r="P10" s="28">
        <f t="shared" si="0"/>
        <v>0.345</v>
      </c>
      <c r="Q10" s="78"/>
      <c r="R10" s="157">
        <v>11.75</v>
      </c>
      <c r="S10" s="30">
        <f t="shared" si="1"/>
        <v>0.029361702127659574</v>
      </c>
      <c r="T10" s="31">
        <f>VALUE(S10*12/5)</f>
        <v>0.07046808510638299</v>
      </c>
      <c r="U10" s="79">
        <v>0</v>
      </c>
      <c r="V10" s="32">
        <f t="shared" si="2"/>
        <v>0.07046808510638299</v>
      </c>
    </row>
    <row r="11" spans="1:22" ht="12.75">
      <c r="A11" s="25" t="s">
        <v>45</v>
      </c>
      <c r="B11" s="26" t="s">
        <v>46</v>
      </c>
      <c r="C11" s="26" t="s">
        <v>39</v>
      </c>
      <c r="D11" s="35">
        <v>0.184</v>
      </c>
      <c r="E11" s="35">
        <v>0.235</v>
      </c>
      <c r="F11" s="35">
        <v>0.263</v>
      </c>
      <c r="G11" s="35">
        <v>0.282</v>
      </c>
      <c r="H11" s="35">
        <v>0.295</v>
      </c>
      <c r="I11" s="35">
        <v>0.294</v>
      </c>
      <c r="J11" s="35">
        <v>0.286</v>
      </c>
      <c r="K11" s="35">
        <v>0.296</v>
      </c>
      <c r="L11" s="35">
        <v>0.27</v>
      </c>
      <c r="M11" s="35">
        <v>0.26</v>
      </c>
      <c r="N11" s="35">
        <v>0.249</v>
      </c>
      <c r="O11" s="35">
        <v>0.33</v>
      </c>
      <c r="P11" s="28">
        <f t="shared" si="0"/>
        <v>3.244</v>
      </c>
      <c r="Q11" s="77">
        <f>VALUE((P11/'2011'!P10)-1)</f>
        <v>0.07275132275132279</v>
      </c>
      <c r="R11" s="157">
        <v>38.25</v>
      </c>
      <c r="S11" s="30">
        <f t="shared" si="1"/>
        <v>0.08481045751633988</v>
      </c>
      <c r="T11" s="31">
        <f>VALUE(S11*12/12)</f>
        <v>0.08481045751633988</v>
      </c>
      <c r="U11" s="32">
        <v>0.057</v>
      </c>
      <c r="V11" s="32">
        <f t="shared" si="2"/>
        <v>0.1418104575163399</v>
      </c>
    </row>
    <row r="12" spans="1:22" ht="12.75">
      <c r="A12" s="25" t="s">
        <v>109</v>
      </c>
      <c r="B12" s="26" t="s">
        <v>110</v>
      </c>
      <c r="C12" s="26" t="s">
        <v>39</v>
      </c>
      <c r="D12" s="80">
        <v>0.097</v>
      </c>
      <c r="E12" s="80">
        <v>0.094</v>
      </c>
      <c r="F12" s="80">
        <v>0.094</v>
      </c>
      <c r="G12" s="80">
        <v>0.101</v>
      </c>
      <c r="H12" s="80">
        <v>0.084</v>
      </c>
      <c r="I12" s="80">
        <v>0.082</v>
      </c>
      <c r="J12" s="80">
        <v>0.081</v>
      </c>
      <c r="K12" s="80">
        <v>0.08</v>
      </c>
      <c r="L12" s="80">
        <v>0.095</v>
      </c>
      <c r="M12" s="80">
        <v>0.1</v>
      </c>
      <c r="N12" s="35">
        <v>0.096</v>
      </c>
      <c r="O12" s="35">
        <v>0.098</v>
      </c>
      <c r="P12" s="28">
        <f t="shared" si="0"/>
        <v>1.102</v>
      </c>
      <c r="Q12" s="78"/>
      <c r="R12" s="157">
        <v>20.3</v>
      </c>
      <c r="S12" s="30">
        <f t="shared" si="1"/>
        <v>0.05428571428571429</v>
      </c>
      <c r="T12" s="31">
        <f>VALUE(S12*12/12)</f>
        <v>0.05428571428571429</v>
      </c>
      <c r="U12" s="32">
        <v>0.213</v>
      </c>
      <c r="V12" s="32">
        <f t="shared" si="2"/>
        <v>0.2672857142857143</v>
      </c>
    </row>
    <row r="13" spans="1:22" ht="12.75">
      <c r="A13" s="25" t="s">
        <v>111</v>
      </c>
      <c r="B13" s="81" t="s">
        <v>112</v>
      </c>
      <c r="C13" s="26" t="s">
        <v>39</v>
      </c>
      <c r="D13" s="80" t="s">
        <v>108</v>
      </c>
      <c r="E13" s="80" t="s">
        <v>108</v>
      </c>
      <c r="F13" s="80" t="s">
        <v>108</v>
      </c>
      <c r="G13" s="80" t="s">
        <v>108</v>
      </c>
      <c r="H13" s="80" t="s">
        <v>108</v>
      </c>
      <c r="I13" s="80">
        <v>0.133</v>
      </c>
      <c r="J13" s="80">
        <v>0.017</v>
      </c>
      <c r="K13" s="80">
        <v>0.032</v>
      </c>
      <c r="L13" s="80">
        <v>0.143</v>
      </c>
      <c r="M13" s="80">
        <v>0.053</v>
      </c>
      <c r="N13" s="35">
        <v>0.063</v>
      </c>
      <c r="O13" s="35">
        <v>0.1355</v>
      </c>
      <c r="P13" s="28">
        <f t="shared" si="0"/>
        <v>0.5765</v>
      </c>
      <c r="Q13" s="78"/>
      <c r="R13" s="157">
        <v>20</v>
      </c>
      <c r="S13" s="30">
        <f t="shared" si="1"/>
        <v>0.028825</v>
      </c>
      <c r="T13" s="31">
        <f>VALUE(S13*12/7)</f>
        <v>0.04941428571428571</v>
      </c>
      <c r="U13" s="32">
        <v>0.056</v>
      </c>
      <c r="V13" s="32">
        <f t="shared" si="2"/>
        <v>0.10541428571428571</v>
      </c>
    </row>
    <row r="14" spans="1:22" ht="12.75">
      <c r="A14" s="25" t="s">
        <v>113</v>
      </c>
      <c r="B14" s="82" t="s">
        <v>114</v>
      </c>
      <c r="C14" s="26" t="s">
        <v>39</v>
      </c>
      <c r="D14" s="80" t="s">
        <v>108</v>
      </c>
      <c r="E14" s="80" t="s">
        <v>108</v>
      </c>
      <c r="F14" s="80" t="s">
        <v>108</v>
      </c>
      <c r="G14" s="80" t="s">
        <v>108</v>
      </c>
      <c r="H14" s="80" t="s">
        <v>108</v>
      </c>
      <c r="I14" s="80" t="s">
        <v>108</v>
      </c>
      <c r="J14" s="80">
        <v>0.216</v>
      </c>
      <c r="K14" s="80">
        <v>0.222</v>
      </c>
      <c r="L14" s="80">
        <v>0.216</v>
      </c>
      <c r="M14" s="80">
        <v>0.163</v>
      </c>
      <c r="N14" s="35">
        <v>0.208</v>
      </c>
      <c r="O14" s="35">
        <v>0.206</v>
      </c>
      <c r="P14" s="28">
        <f t="shared" si="0"/>
        <v>1.231</v>
      </c>
      <c r="Q14" s="78"/>
      <c r="R14" s="157">
        <v>39.75</v>
      </c>
      <c r="S14" s="30">
        <f t="shared" si="1"/>
        <v>0.0309685534591195</v>
      </c>
      <c r="T14" s="31">
        <f>VALUE(S14*12/6)</f>
        <v>0.061937106918239</v>
      </c>
      <c r="U14" s="32">
        <v>0.054</v>
      </c>
      <c r="V14" s="32">
        <f t="shared" si="2"/>
        <v>0.115937106918239</v>
      </c>
    </row>
    <row r="15" spans="1:22" ht="12.75">
      <c r="A15" s="36" t="s">
        <v>47</v>
      </c>
      <c r="B15" s="37" t="s">
        <v>48</v>
      </c>
      <c r="C15" s="37" t="s">
        <v>39</v>
      </c>
      <c r="D15" s="38">
        <v>0.433</v>
      </c>
      <c r="E15" s="38">
        <v>0.293</v>
      </c>
      <c r="F15" s="38">
        <v>0.242</v>
      </c>
      <c r="G15" s="38">
        <v>0.346</v>
      </c>
      <c r="H15" s="38">
        <v>0.396</v>
      </c>
      <c r="I15" s="38">
        <v>0.347</v>
      </c>
      <c r="J15" s="38">
        <v>0.36</v>
      </c>
      <c r="K15" s="38">
        <v>0.427</v>
      </c>
      <c r="L15" s="38">
        <v>0.407</v>
      </c>
      <c r="M15" s="38">
        <v>0.405</v>
      </c>
      <c r="N15" s="38">
        <v>0.326</v>
      </c>
      <c r="O15" s="38">
        <v>0.269</v>
      </c>
      <c r="P15" s="39">
        <f t="shared" si="0"/>
        <v>4.2509999999999994</v>
      </c>
      <c r="Q15" s="83">
        <f>VALUE((P15/'2011'!P11)-1)</f>
        <v>0.018203592814371117</v>
      </c>
      <c r="R15" s="158">
        <v>90</v>
      </c>
      <c r="S15" s="40">
        <f t="shared" si="1"/>
        <v>0.04723333333333333</v>
      </c>
      <c r="T15" s="55">
        <f>VALUE(S15*12/12)</f>
        <v>0.04723333333333333</v>
      </c>
      <c r="U15" s="43">
        <v>0.103</v>
      </c>
      <c r="V15" s="43">
        <f t="shared" si="2"/>
        <v>0.15023333333333333</v>
      </c>
    </row>
    <row r="16" spans="1:22" ht="12.75">
      <c r="A16" s="14"/>
      <c r="B16" s="14"/>
      <c r="C16" s="14"/>
      <c r="D16" s="44"/>
      <c r="E16" s="44"/>
      <c r="F16" s="44"/>
      <c r="G16" s="44"/>
      <c r="H16" s="44"/>
      <c r="I16" s="44"/>
      <c r="J16" s="44"/>
      <c r="K16" s="44"/>
      <c r="L16" s="44"/>
      <c r="M16" s="44"/>
      <c r="N16" s="44"/>
      <c r="O16" s="44"/>
      <c r="P16" s="45"/>
      <c r="Q16" s="84"/>
      <c r="R16" s="157"/>
      <c r="S16" s="30"/>
      <c r="T16" s="46"/>
      <c r="U16" s="47"/>
      <c r="V16" s="85"/>
    </row>
    <row r="17" spans="1:22" ht="12.75">
      <c r="A17" s="17" t="s">
        <v>49</v>
      </c>
      <c r="B17" s="18" t="s">
        <v>50</v>
      </c>
      <c r="C17" s="18" t="s">
        <v>51</v>
      </c>
      <c r="D17" s="19">
        <v>0.242</v>
      </c>
      <c r="E17" s="19">
        <v>0</v>
      </c>
      <c r="F17" s="19">
        <v>0</v>
      </c>
      <c r="G17" s="19">
        <v>0.481</v>
      </c>
      <c r="H17" s="19">
        <v>0</v>
      </c>
      <c r="I17" s="19">
        <v>0</v>
      </c>
      <c r="J17" s="19">
        <v>0</v>
      </c>
      <c r="K17" s="19">
        <v>0</v>
      </c>
      <c r="L17" s="19">
        <v>0</v>
      </c>
      <c r="M17" s="19">
        <v>0.408</v>
      </c>
      <c r="N17" s="19">
        <v>0</v>
      </c>
      <c r="O17" s="19">
        <v>0</v>
      </c>
      <c r="P17" s="20">
        <f aca="true" t="shared" si="3" ref="P17:P36">SUM(D17:O17)</f>
        <v>1.131</v>
      </c>
      <c r="Q17" s="86">
        <f>VALUE((P17/'2011'!P13)-1)</f>
        <v>0.5862552594670405</v>
      </c>
      <c r="R17" s="159">
        <v>21.15</v>
      </c>
      <c r="S17" s="21">
        <f aca="true" t="shared" si="4" ref="S17:S36">VALUE(P17/R17)</f>
        <v>0.053475177304964545</v>
      </c>
      <c r="T17" s="49">
        <f aca="true" t="shared" si="5" ref="T17:T28">VALUE(S17*12/12)</f>
        <v>0.053475177304964545</v>
      </c>
      <c r="U17" s="87">
        <v>0.051</v>
      </c>
      <c r="V17" s="51">
        <f aca="true" t="shared" si="6" ref="V17:V22">SUM(T17,U17)</f>
        <v>0.10447517730496454</v>
      </c>
    </row>
    <row r="18" spans="1:22" ht="12.75">
      <c r="A18" s="25" t="s">
        <v>52</v>
      </c>
      <c r="B18" s="26" t="s">
        <v>53</v>
      </c>
      <c r="C18" s="26" t="s">
        <v>51</v>
      </c>
      <c r="D18" s="27">
        <v>0</v>
      </c>
      <c r="E18" s="27">
        <v>0</v>
      </c>
      <c r="F18" s="27">
        <v>0.365</v>
      </c>
      <c r="G18" s="27">
        <v>0</v>
      </c>
      <c r="H18" s="27">
        <v>0</v>
      </c>
      <c r="I18" s="27">
        <v>0.53</v>
      </c>
      <c r="J18" s="27">
        <v>0</v>
      </c>
      <c r="K18" s="27">
        <v>0</v>
      </c>
      <c r="L18" s="27">
        <v>0</v>
      </c>
      <c r="M18" s="27">
        <v>0</v>
      </c>
      <c r="N18" s="27">
        <v>0</v>
      </c>
      <c r="O18" s="27">
        <v>0.7508</v>
      </c>
      <c r="P18" s="28">
        <f t="shared" si="3"/>
        <v>1.6458</v>
      </c>
      <c r="Q18" s="77">
        <f>VALUE((P18/'2011'!P14)-1)</f>
        <v>0.19607558139534897</v>
      </c>
      <c r="R18" s="157">
        <v>29.1</v>
      </c>
      <c r="S18" s="30">
        <f t="shared" si="4"/>
        <v>0.05655670103092783</v>
      </c>
      <c r="T18" s="54">
        <f t="shared" si="5"/>
        <v>0.05655670103092783</v>
      </c>
      <c r="U18" s="53">
        <v>0.156</v>
      </c>
      <c r="V18" s="32">
        <f t="shared" si="6"/>
        <v>0.21255670103092783</v>
      </c>
    </row>
    <row r="19" spans="1:22" ht="12.75">
      <c r="A19" s="25" t="s">
        <v>54</v>
      </c>
      <c r="B19" s="26" t="s">
        <v>55</v>
      </c>
      <c r="C19" s="26" t="s">
        <v>51</v>
      </c>
      <c r="D19" s="27">
        <v>0</v>
      </c>
      <c r="E19" s="27">
        <v>0</v>
      </c>
      <c r="F19" s="27">
        <v>0.249</v>
      </c>
      <c r="G19" s="27">
        <v>0</v>
      </c>
      <c r="H19" s="27">
        <v>0</v>
      </c>
      <c r="I19" s="27">
        <v>1.326</v>
      </c>
      <c r="J19" s="27">
        <v>0</v>
      </c>
      <c r="K19" s="27">
        <v>0</v>
      </c>
      <c r="L19" s="27">
        <v>0</v>
      </c>
      <c r="M19" s="27">
        <v>0.431</v>
      </c>
      <c r="N19" s="27">
        <v>0</v>
      </c>
      <c r="O19" s="27">
        <v>0</v>
      </c>
      <c r="P19" s="28">
        <f t="shared" si="3"/>
        <v>2.0060000000000002</v>
      </c>
      <c r="Q19" s="76">
        <f>VALUE((P19/'2011'!P15)-1)</f>
        <v>-0.1550126368997472</v>
      </c>
      <c r="R19" s="157">
        <v>35.7</v>
      </c>
      <c r="S19" s="30">
        <f t="shared" si="4"/>
        <v>0.05619047619047619</v>
      </c>
      <c r="T19" s="22">
        <f t="shared" si="5"/>
        <v>0.0561904761904762</v>
      </c>
      <c r="U19" s="88">
        <v>0.017</v>
      </c>
      <c r="V19" s="32">
        <f t="shared" si="6"/>
        <v>0.0731904761904762</v>
      </c>
    </row>
    <row r="20" spans="1:22" ht="12.75">
      <c r="A20" s="25" t="s">
        <v>56</v>
      </c>
      <c r="B20" s="26" t="s">
        <v>57</v>
      </c>
      <c r="C20" s="26" t="s">
        <v>51</v>
      </c>
      <c r="D20" s="27">
        <v>0</v>
      </c>
      <c r="E20" s="27">
        <v>0</v>
      </c>
      <c r="F20" s="27">
        <v>0</v>
      </c>
      <c r="G20" s="27">
        <v>0.4</v>
      </c>
      <c r="H20" s="27">
        <v>0</v>
      </c>
      <c r="I20" s="27">
        <v>0</v>
      </c>
      <c r="J20" s="27">
        <v>5.18</v>
      </c>
      <c r="K20" s="27">
        <v>0</v>
      </c>
      <c r="L20" s="27">
        <v>0</v>
      </c>
      <c r="M20" s="27">
        <v>0.34</v>
      </c>
      <c r="N20" s="27">
        <v>0</v>
      </c>
      <c r="O20" s="27">
        <v>0</v>
      </c>
      <c r="P20" s="28">
        <f t="shared" si="3"/>
        <v>5.92</v>
      </c>
      <c r="Q20" s="77">
        <f>VALUE((P20/'2011'!P16)-1)</f>
        <v>0.0016920473773265332</v>
      </c>
      <c r="R20" s="157">
        <v>73.7</v>
      </c>
      <c r="S20" s="30">
        <f t="shared" si="4"/>
        <v>0.08032564450474898</v>
      </c>
      <c r="T20" s="31">
        <f t="shared" si="5"/>
        <v>0.08032564450474898</v>
      </c>
      <c r="U20" s="53">
        <v>0.087</v>
      </c>
      <c r="V20" s="32">
        <f t="shared" si="6"/>
        <v>0.16732564450474896</v>
      </c>
    </row>
    <row r="21" spans="1:22" ht="12.75">
      <c r="A21" s="25" t="s">
        <v>58</v>
      </c>
      <c r="B21" s="26" t="s">
        <v>59</v>
      </c>
      <c r="C21" s="26" t="s">
        <v>51</v>
      </c>
      <c r="D21" s="27">
        <v>0.207</v>
      </c>
      <c r="E21" s="27">
        <v>0</v>
      </c>
      <c r="F21" s="27">
        <v>0</v>
      </c>
      <c r="G21" s="27">
        <v>0</v>
      </c>
      <c r="H21" s="27">
        <v>0</v>
      </c>
      <c r="I21" s="27">
        <v>0</v>
      </c>
      <c r="J21" s="27">
        <v>0.75</v>
      </c>
      <c r="K21" s="27">
        <v>0</v>
      </c>
      <c r="L21" s="27">
        <v>0</v>
      </c>
      <c r="M21" s="27">
        <v>0</v>
      </c>
      <c r="N21" s="27">
        <v>0</v>
      </c>
      <c r="O21" s="27">
        <v>0</v>
      </c>
      <c r="P21" s="28">
        <f t="shared" si="3"/>
        <v>0.957</v>
      </c>
      <c r="Q21" s="77">
        <f>VALUE((P21/'2011'!P17)-1)</f>
        <v>0.12455934195064633</v>
      </c>
      <c r="R21" s="157">
        <v>13.7</v>
      </c>
      <c r="S21" s="30">
        <f t="shared" si="4"/>
        <v>0.06985401459854014</v>
      </c>
      <c r="T21" s="31">
        <f t="shared" si="5"/>
        <v>0.06985401459854014</v>
      </c>
      <c r="U21" s="53">
        <v>0.017</v>
      </c>
      <c r="V21" s="32">
        <f t="shared" si="6"/>
        <v>0.08685401459854014</v>
      </c>
    </row>
    <row r="22" spans="1:22" ht="12.75">
      <c r="A22" s="25" t="s">
        <v>60</v>
      </c>
      <c r="B22" s="26" t="s">
        <v>61</v>
      </c>
      <c r="C22" s="26" t="s">
        <v>51</v>
      </c>
      <c r="D22" s="27">
        <v>0</v>
      </c>
      <c r="E22" s="27">
        <v>0</v>
      </c>
      <c r="F22" s="27">
        <v>0.08</v>
      </c>
      <c r="G22" s="27">
        <v>0</v>
      </c>
      <c r="H22" s="27">
        <v>0</v>
      </c>
      <c r="I22" s="27">
        <v>0.52</v>
      </c>
      <c r="J22" s="27">
        <v>0</v>
      </c>
      <c r="K22" s="27">
        <v>0</v>
      </c>
      <c r="L22" s="27">
        <v>0.23</v>
      </c>
      <c r="M22" s="27">
        <v>0</v>
      </c>
      <c r="N22" s="27">
        <v>0</v>
      </c>
      <c r="O22" s="27">
        <v>0.11</v>
      </c>
      <c r="P22" s="28">
        <f t="shared" si="3"/>
        <v>0.94</v>
      </c>
      <c r="Q22" s="77">
        <f>VALUE((P22/'2011'!P18)-1)</f>
        <v>0.11904761904761885</v>
      </c>
      <c r="R22" s="157">
        <v>14.4</v>
      </c>
      <c r="S22" s="30">
        <f t="shared" si="4"/>
        <v>0.06527777777777777</v>
      </c>
      <c r="T22" s="31">
        <f t="shared" si="5"/>
        <v>0.06527777777777777</v>
      </c>
      <c r="U22" s="53">
        <v>0.001</v>
      </c>
      <c r="V22" s="32">
        <f t="shared" si="6"/>
        <v>0.06627777777777777</v>
      </c>
    </row>
    <row r="23" spans="1:22" ht="12.75">
      <c r="A23" s="25" t="s">
        <v>115</v>
      </c>
      <c r="B23" s="26" t="s">
        <v>116</v>
      </c>
      <c r="C23" s="26" t="s">
        <v>51</v>
      </c>
      <c r="D23" s="27">
        <v>0</v>
      </c>
      <c r="E23" s="27">
        <v>0</v>
      </c>
      <c r="F23" s="27">
        <v>0.2078</v>
      </c>
      <c r="G23" s="27">
        <v>0</v>
      </c>
      <c r="H23" s="27">
        <v>0</v>
      </c>
      <c r="I23" s="27">
        <v>0.388</v>
      </c>
      <c r="J23" s="27">
        <v>0</v>
      </c>
      <c r="K23" s="27">
        <v>0</v>
      </c>
      <c r="L23" s="27">
        <v>0.2816</v>
      </c>
      <c r="M23" s="27">
        <v>0</v>
      </c>
      <c r="N23" s="27">
        <v>0</v>
      </c>
      <c r="O23" s="27">
        <v>0</v>
      </c>
      <c r="P23" s="28">
        <f t="shared" si="3"/>
        <v>0.8774</v>
      </c>
      <c r="Q23" s="77"/>
      <c r="R23" s="157">
        <v>24.5</v>
      </c>
      <c r="S23" s="89">
        <f t="shared" si="4"/>
        <v>0.03581224489795918</v>
      </c>
      <c r="T23" s="90">
        <f t="shared" si="5"/>
        <v>0.03581224489795918</v>
      </c>
      <c r="U23" s="48">
        <v>0.151</v>
      </c>
      <c r="V23" s="32">
        <f>SUM(S23,U23)</f>
        <v>0.18681224489795917</v>
      </c>
    </row>
    <row r="24" spans="1:22" ht="12.75">
      <c r="A24" s="25" t="s">
        <v>117</v>
      </c>
      <c r="B24" s="26" t="s">
        <v>118</v>
      </c>
      <c r="C24" s="26" t="s">
        <v>51</v>
      </c>
      <c r="D24" s="27">
        <v>0</v>
      </c>
      <c r="E24" s="27">
        <v>0</v>
      </c>
      <c r="F24" s="27">
        <v>0.2247</v>
      </c>
      <c r="G24" s="27">
        <v>0</v>
      </c>
      <c r="H24" s="27">
        <v>0</v>
      </c>
      <c r="I24" s="27">
        <v>0.432</v>
      </c>
      <c r="J24" s="27">
        <v>0</v>
      </c>
      <c r="K24" s="27">
        <v>0</v>
      </c>
      <c r="L24" s="27">
        <v>0.2334</v>
      </c>
      <c r="M24" s="27">
        <v>0</v>
      </c>
      <c r="N24" s="27">
        <v>0</v>
      </c>
      <c r="O24" s="27">
        <v>0</v>
      </c>
      <c r="P24" s="28">
        <f t="shared" si="3"/>
        <v>0.8901000000000001</v>
      </c>
      <c r="Q24" s="77"/>
      <c r="R24" s="157">
        <v>26.75</v>
      </c>
      <c r="S24" s="89">
        <f t="shared" si="4"/>
        <v>0.03327476635514019</v>
      </c>
      <c r="T24" s="90">
        <f t="shared" si="5"/>
        <v>0.03327476635514019</v>
      </c>
      <c r="U24" s="48">
        <v>0.143</v>
      </c>
      <c r="V24" s="32">
        <f>SUM(S24,U24)</f>
        <v>0.17627476635514017</v>
      </c>
    </row>
    <row r="25" spans="1:22" ht="12.75">
      <c r="A25" s="25" t="s">
        <v>62</v>
      </c>
      <c r="B25" s="26" t="s">
        <v>63</v>
      </c>
      <c r="C25" s="26" t="s">
        <v>51</v>
      </c>
      <c r="D25" s="27">
        <v>0.554</v>
      </c>
      <c r="E25" s="27">
        <v>0</v>
      </c>
      <c r="F25" s="27">
        <v>0</v>
      </c>
      <c r="G25" s="27">
        <v>0</v>
      </c>
      <c r="H25" s="27">
        <v>0</v>
      </c>
      <c r="I25" s="27">
        <v>0</v>
      </c>
      <c r="J25" s="27">
        <v>0.322</v>
      </c>
      <c r="K25" s="27">
        <v>0</v>
      </c>
      <c r="L25" s="27">
        <v>0</v>
      </c>
      <c r="M25" s="27">
        <v>0</v>
      </c>
      <c r="N25" s="27">
        <v>0</v>
      </c>
      <c r="O25" s="27">
        <v>0</v>
      </c>
      <c r="P25" s="28">
        <f t="shared" si="3"/>
        <v>0.8760000000000001</v>
      </c>
      <c r="Q25" s="77">
        <f>VALUE((P25/'2011'!P19)-1)</f>
        <v>0.4129032258064518</v>
      </c>
      <c r="R25" s="157">
        <v>31.75</v>
      </c>
      <c r="S25" s="30">
        <f t="shared" si="4"/>
        <v>0.027590551181102367</v>
      </c>
      <c r="T25" s="54">
        <f t="shared" si="5"/>
        <v>0.027590551181102364</v>
      </c>
      <c r="U25" s="53">
        <v>0.037</v>
      </c>
      <c r="V25" s="32">
        <f aca="true" t="shared" si="7" ref="V25:V34">SUM(T25,U25)</f>
        <v>0.06459055118110237</v>
      </c>
    </row>
    <row r="26" spans="1:22" ht="12.75">
      <c r="A26" s="25" t="s">
        <v>64</v>
      </c>
      <c r="B26" s="26" t="s">
        <v>65</v>
      </c>
      <c r="C26" s="26" t="s">
        <v>51</v>
      </c>
      <c r="D26" s="27">
        <v>0.645</v>
      </c>
      <c r="E26" s="27">
        <v>0</v>
      </c>
      <c r="F26" s="27">
        <v>0</v>
      </c>
      <c r="G26" s="27">
        <v>0</v>
      </c>
      <c r="H26" s="27">
        <v>0</v>
      </c>
      <c r="I26" s="27">
        <v>0</v>
      </c>
      <c r="J26" s="27">
        <v>1.732</v>
      </c>
      <c r="K26" s="27">
        <v>0</v>
      </c>
      <c r="L26" s="27">
        <v>0</v>
      </c>
      <c r="M26" s="27">
        <v>0.471</v>
      </c>
      <c r="N26" s="27">
        <v>0</v>
      </c>
      <c r="O26" s="27">
        <v>0</v>
      </c>
      <c r="P26" s="28">
        <f t="shared" si="3"/>
        <v>2.848</v>
      </c>
      <c r="Q26" s="77">
        <f>VALUE((P26/'2011'!P20)-1)</f>
        <v>0.15725314912637112</v>
      </c>
      <c r="R26" s="157">
        <v>27.5</v>
      </c>
      <c r="S26" s="30">
        <f t="shared" si="4"/>
        <v>0.10356363636363636</v>
      </c>
      <c r="T26" s="33">
        <f t="shared" si="5"/>
        <v>0.10356363636363636</v>
      </c>
      <c r="U26" s="23">
        <v>-0.232</v>
      </c>
      <c r="V26" s="34">
        <f t="shared" si="7"/>
        <v>-0.12843636363636365</v>
      </c>
    </row>
    <row r="27" spans="1:22" ht="12.75">
      <c r="A27" s="25" t="s">
        <v>66</v>
      </c>
      <c r="B27" s="26" t="s">
        <v>67</v>
      </c>
      <c r="C27" s="26" t="s">
        <v>51</v>
      </c>
      <c r="D27" s="27">
        <v>0.311</v>
      </c>
      <c r="E27" s="27">
        <v>0</v>
      </c>
      <c r="F27" s="27">
        <v>0</v>
      </c>
      <c r="G27" s="27">
        <v>0.08</v>
      </c>
      <c r="H27" s="27">
        <v>0</v>
      </c>
      <c r="I27" s="27">
        <v>0</v>
      </c>
      <c r="J27" s="27">
        <v>0.524</v>
      </c>
      <c r="K27" s="27">
        <v>0</v>
      </c>
      <c r="L27" s="27">
        <v>0</v>
      </c>
      <c r="M27" s="27">
        <v>0.529</v>
      </c>
      <c r="N27" s="27">
        <v>0</v>
      </c>
      <c r="O27" s="27">
        <v>0</v>
      </c>
      <c r="P27" s="28">
        <f t="shared" si="3"/>
        <v>1.444</v>
      </c>
      <c r="Q27" s="76">
        <f>VALUE((P27/'2011'!P21)-1)</f>
        <v>-0.03669112741827896</v>
      </c>
      <c r="R27" s="157">
        <v>26.3</v>
      </c>
      <c r="S27" s="30">
        <f t="shared" si="4"/>
        <v>0.05490494296577946</v>
      </c>
      <c r="T27" s="54">
        <f t="shared" si="5"/>
        <v>0.05490494296577946</v>
      </c>
      <c r="U27" s="53">
        <v>0.005</v>
      </c>
      <c r="V27" s="32">
        <f t="shared" si="7"/>
        <v>0.05990494296577946</v>
      </c>
    </row>
    <row r="28" spans="1:22" ht="12.75">
      <c r="A28" s="25" t="s">
        <v>68</v>
      </c>
      <c r="B28" s="26" t="s">
        <v>69</v>
      </c>
      <c r="C28" s="26" t="s">
        <v>51</v>
      </c>
      <c r="D28" s="27">
        <v>0</v>
      </c>
      <c r="E28" s="27">
        <v>0.136</v>
      </c>
      <c r="F28" s="27">
        <v>0</v>
      </c>
      <c r="G28" s="27">
        <v>0</v>
      </c>
      <c r="H28" s="27">
        <v>0.226</v>
      </c>
      <c r="I28" s="27">
        <v>0</v>
      </c>
      <c r="J28" s="27">
        <v>0</v>
      </c>
      <c r="K28" s="27">
        <v>0.23</v>
      </c>
      <c r="L28" s="27">
        <v>0</v>
      </c>
      <c r="M28" s="27">
        <v>0</v>
      </c>
      <c r="N28" s="27">
        <v>0.152</v>
      </c>
      <c r="O28" s="27">
        <v>0</v>
      </c>
      <c r="P28" s="28">
        <f t="shared" si="3"/>
        <v>0.744</v>
      </c>
      <c r="Q28" s="77">
        <f>VALUE((P28/'2011'!P22)-1)</f>
        <v>0.25888324873096447</v>
      </c>
      <c r="R28" s="157">
        <v>18.3</v>
      </c>
      <c r="S28" s="30">
        <f t="shared" si="4"/>
        <v>0.04065573770491803</v>
      </c>
      <c r="T28" s="54">
        <f t="shared" si="5"/>
        <v>0.04065573770491803</v>
      </c>
      <c r="U28" s="53">
        <v>0.301</v>
      </c>
      <c r="V28" s="32">
        <f t="shared" si="7"/>
        <v>0.341655737704918</v>
      </c>
    </row>
    <row r="29" spans="1:22" ht="12.75">
      <c r="A29" s="25" t="s">
        <v>70</v>
      </c>
      <c r="B29" s="26" t="s">
        <v>71</v>
      </c>
      <c r="C29" s="26" t="s">
        <v>51</v>
      </c>
      <c r="D29" s="27" t="s">
        <v>108</v>
      </c>
      <c r="E29" s="27" t="s">
        <v>108</v>
      </c>
      <c r="F29" s="27" t="s">
        <v>108</v>
      </c>
      <c r="G29" s="27" t="s">
        <v>108</v>
      </c>
      <c r="H29" s="27">
        <v>0</v>
      </c>
      <c r="I29" s="27">
        <v>0</v>
      </c>
      <c r="J29" s="27">
        <v>0.143</v>
      </c>
      <c r="K29" s="27">
        <v>0</v>
      </c>
      <c r="L29" s="27">
        <v>0</v>
      </c>
      <c r="M29" s="27">
        <v>0.188</v>
      </c>
      <c r="N29" s="91">
        <v>0.185</v>
      </c>
      <c r="O29" s="27">
        <v>0</v>
      </c>
      <c r="P29" s="28">
        <f t="shared" si="3"/>
        <v>0.516</v>
      </c>
      <c r="Q29" s="78"/>
      <c r="R29" s="157">
        <v>11.7</v>
      </c>
      <c r="S29" s="30">
        <f t="shared" si="4"/>
        <v>0.04410256410256411</v>
      </c>
      <c r="T29" s="31">
        <f>VALUE(S29*12/8)</f>
        <v>0.06615384615384616</v>
      </c>
      <c r="U29" s="23">
        <v>-0.027</v>
      </c>
      <c r="V29" s="32">
        <f t="shared" si="7"/>
        <v>0.039153846153846164</v>
      </c>
    </row>
    <row r="30" spans="1:22" ht="12.75">
      <c r="A30" s="25" t="s">
        <v>72</v>
      </c>
      <c r="B30" s="26" t="s">
        <v>73</v>
      </c>
      <c r="C30" s="26" t="s">
        <v>51</v>
      </c>
      <c r="D30" s="27">
        <v>0.66</v>
      </c>
      <c r="E30" s="27">
        <v>0</v>
      </c>
      <c r="F30" s="27">
        <v>0</v>
      </c>
      <c r="G30" s="27">
        <v>1.76</v>
      </c>
      <c r="H30" s="27">
        <v>0</v>
      </c>
      <c r="I30" s="27">
        <v>0</v>
      </c>
      <c r="J30" s="27">
        <v>0.98</v>
      </c>
      <c r="K30" s="27">
        <v>0</v>
      </c>
      <c r="L30" s="27">
        <v>0</v>
      </c>
      <c r="M30" s="27">
        <v>1.67</v>
      </c>
      <c r="N30" s="27">
        <v>0</v>
      </c>
      <c r="O30" s="27">
        <v>0</v>
      </c>
      <c r="P30" s="28">
        <f t="shared" si="3"/>
        <v>5.07</v>
      </c>
      <c r="Q30" s="77">
        <f>VALUE((P30/'2011'!P24)-1)</f>
        <v>0.10457516339869288</v>
      </c>
      <c r="R30" s="157">
        <v>104</v>
      </c>
      <c r="S30" s="30">
        <f t="shared" si="4"/>
        <v>0.04875</v>
      </c>
      <c r="T30" s="54">
        <f>VALUE(S30*12/12)</f>
        <v>0.048749999999999995</v>
      </c>
      <c r="U30" s="53">
        <v>0.068</v>
      </c>
      <c r="V30" s="32">
        <f t="shared" si="7"/>
        <v>0.11674999999999999</v>
      </c>
    </row>
    <row r="31" spans="1:22" ht="12.75">
      <c r="A31" s="25" t="s">
        <v>119</v>
      </c>
      <c r="B31" s="26" t="s">
        <v>120</v>
      </c>
      <c r="C31" s="26" t="s">
        <v>51</v>
      </c>
      <c r="D31" s="35" t="s">
        <v>108</v>
      </c>
      <c r="E31" s="35" t="s">
        <v>108</v>
      </c>
      <c r="F31" s="35" t="s">
        <v>108</v>
      </c>
      <c r="G31" s="35" t="s">
        <v>108</v>
      </c>
      <c r="H31" s="35" t="s">
        <v>108</v>
      </c>
      <c r="I31" s="35">
        <v>0.388</v>
      </c>
      <c r="J31" s="35">
        <v>0</v>
      </c>
      <c r="K31" s="35">
        <v>0</v>
      </c>
      <c r="L31" s="35">
        <v>0.378</v>
      </c>
      <c r="M31" s="35">
        <v>0</v>
      </c>
      <c r="N31" s="35">
        <v>0</v>
      </c>
      <c r="O31" s="35">
        <v>0.267</v>
      </c>
      <c r="P31" s="28">
        <f t="shared" si="3"/>
        <v>1.033</v>
      </c>
      <c r="Q31" s="78"/>
      <c r="R31" s="157">
        <v>22.5</v>
      </c>
      <c r="S31" s="30">
        <f t="shared" si="4"/>
        <v>0.04591111111111111</v>
      </c>
      <c r="T31" s="31">
        <f>VALUE(S31*12/7)</f>
        <v>0.0787047619047619</v>
      </c>
      <c r="U31" s="53">
        <v>0.054</v>
      </c>
      <c r="V31" s="32">
        <f t="shared" si="7"/>
        <v>0.1327047619047619</v>
      </c>
    </row>
    <row r="32" spans="1:22" ht="12.75">
      <c r="A32" s="25" t="s">
        <v>121</v>
      </c>
      <c r="B32" s="26" t="s">
        <v>122</v>
      </c>
      <c r="C32" s="26" t="s">
        <v>51</v>
      </c>
      <c r="D32" s="35">
        <v>0</v>
      </c>
      <c r="E32" s="35">
        <v>0</v>
      </c>
      <c r="F32" s="35">
        <v>0.079</v>
      </c>
      <c r="G32" s="35">
        <v>0</v>
      </c>
      <c r="H32" s="35">
        <v>0</v>
      </c>
      <c r="I32" s="35">
        <v>0.367</v>
      </c>
      <c r="J32" s="35">
        <v>0</v>
      </c>
      <c r="K32" s="35">
        <v>0</v>
      </c>
      <c r="L32" s="35">
        <v>0.206</v>
      </c>
      <c r="M32" s="35">
        <v>0</v>
      </c>
      <c r="N32" s="35">
        <v>0</v>
      </c>
      <c r="O32" s="35">
        <v>0.1045</v>
      </c>
      <c r="P32" s="28">
        <f t="shared" si="3"/>
        <v>0.7565000000000001</v>
      </c>
      <c r="Q32" s="78"/>
      <c r="R32" s="157">
        <v>10.15</v>
      </c>
      <c r="S32" s="30">
        <f t="shared" si="4"/>
        <v>0.0745320197044335</v>
      </c>
      <c r="T32" s="31">
        <f>VALUE(S32*12/12)</f>
        <v>0.0745320197044335</v>
      </c>
      <c r="U32" s="23">
        <v>-0.026</v>
      </c>
      <c r="V32" s="32">
        <f t="shared" si="7"/>
        <v>0.04853201970443351</v>
      </c>
    </row>
    <row r="33" spans="1:22" ht="12.75">
      <c r="A33" s="25" t="s">
        <v>123</v>
      </c>
      <c r="B33" s="26" t="s">
        <v>124</v>
      </c>
      <c r="C33" s="26" t="s">
        <v>51</v>
      </c>
      <c r="D33" s="35">
        <v>0</v>
      </c>
      <c r="E33" s="35">
        <v>0</v>
      </c>
      <c r="F33" s="35">
        <v>0</v>
      </c>
      <c r="G33" s="35">
        <v>0.47</v>
      </c>
      <c r="H33" s="35">
        <v>0</v>
      </c>
      <c r="I33" s="35">
        <v>0</v>
      </c>
      <c r="J33" s="35">
        <v>0.559</v>
      </c>
      <c r="K33" s="35">
        <v>0</v>
      </c>
      <c r="L33" s="35">
        <v>0</v>
      </c>
      <c r="M33" s="35">
        <v>0.503</v>
      </c>
      <c r="N33" s="35">
        <v>0</v>
      </c>
      <c r="O33" s="35">
        <v>0.589</v>
      </c>
      <c r="P33" s="28">
        <f t="shared" si="3"/>
        <v>2.121</v>
      </c>
      <c r="Q33" s="78"/>
      <c r="R33" s="157">
        <v>20.15</v>
      </c>
      <c r="S33" s="30">
        <f t="shared" si="4"/>
        <v>0.1052605459057072</v>
      </c>
      <c r="T33" s="33">
        <f>VALUE(S33*12/12)</f>
        <v>0.1052605459057072</v>
      </c>
      <c r="U33" s="53">
        <v>0.147</v>
      </c>
      <c r="V33" s="32">
        <f t="shared" si="7"/>
        <v>0.2522605459057072</v>
      </c>
    </row>
    <row r="34" spans="1:22" ht="12.75">
      <c r="A34" s="25" t="s">
        <v>125</v>
      </c>
      <c r="B34" s="26" t="s">
        <v>126</v>
      </c>
      <c r="C34" s="26" t="s">
        <v>51</v>
      </c>
      <c r="D34" s="35">
        <v>0</v>
      </c>
      <c r="E34" s="35">
        <v>0</v>
      </c>
      <c r="F34" s="35">
        <v>0.311</v>
      </c>
      <c r="G34" s="35">
        <v>0</v>
      </c>
      <c r="H34" s="35">
        <v>0</v>
      </c>
      <c r="I34" s="35">
        <v>0.358</v>
      </c>
      <c r="J34" s="35">
        <v>0</v>
      </c>
      <c r="K34" s="35">
        <v>0</v>
      </c>
      <c r="L34" s="35">
        <v>0</v>
      </c>
      <c r="M34" s="35">
        <v>0.315</v>
      </c>
      <c r="N34" s="35">
        <v>0</v>
      </c>
      <c r="O34" s="35">
        <v>0.349</v>
      </c>
      <c r="P34" s="28">
        <f t="shared" si="3"/>
        <v>1.333</v>
      </c>
      <c r="Q34" s="78"/>
      <c r="R34" s="157">
        <v>10.9</v>
      </c>
      <c r="S34" s="30">
        <f t="shared" si="4"/>
        <v>0.12229357798165137</v>
      </c>
      <c r="T34" s="33">
        <f>VALUE(S34*12/12)</f>
        <v>0.12229357798165137</v>
      </c>
      <c r="U34" s="53">
        <v>0.075</v>
      </c>
      <c r="V34" s="32">
        <f t="shared" si="7"/>
        <v>0.19729357798165137</v>
      </c>
    </row>
    <row r="35" spans="1:23" ht="12.75">
      <c r="A35" s="25" t="s">
        <v>127</v>
      </c>
      <c r="B35" s="26" t="s">
        <v>128</v>
      </c>
      <c r="C35" s="26" t="s">
        <v>51</v>
      </c>
      <c r="D35" s="35">
        <v>0</v>
      </c>
      <c r="E35" s="35">
        <v>0</v>
      </c>
      <c r="F35" s="35">
        <v>0.1415</v>
      </c>
      <c r="G35" s="35">
        <v>0</v>
      </c>
      <c r="H35" s="35"/>
      <c r="I35" s="35">
        <v>0.1526</v>
      </c>
      <c r="J35" s="35">
        <v>0</v>
      </c>
      <c r="K35" s="35">
        <v>0</v>
      </c>
      <c r="L35" s="35">
        <v>0</v>
      </c>
      <c r="M35" s="35">
        <v>0.165</v>
      </c>
      <c r="N35" s="35">
        <v>0</v>
      </c>
      <c r="O35" s="35">
        <v>0</v>
      </c>
      <c r="P35" s="28">
        <f t="shared" si="3"/>
        <v>0.45910000000000006</v>
      </c>
      <c r="Q35" s="78"/>
      <c r="R35" s="157">
        <v>21.5</v>
      </c>
      <c r="S35" s="89">
        <f t="shared" si="4"/>
        <v>0.021353488372093027</v>
      </c>
      <c r="T35" s="90">
        <f>VALUE(S35*12/12)</f>
        <v>0.021353488372093027</v>
      </c>
      <c r="U35" s="48">
        <v>0.031</v>
      </c>
      <c r="V35" s="32">
        <f>SUM(S35,U35)</f>
        <v>0.05235348837209303</v>
      </c>
      <c r="W35" s="92"/>
    </row>
    <row r="36" spans="1:22" ht="12.75">
      <c r="A36" s="36" t="s">
        <v>74</v>
      </c>
      <c r="B36" s="37" t="s">
        <v>75</v>
      </c>
      <c r="C36" s="37" t="s">
        <v>51</v>
      </c>
      <c r="D36" s="38">
        <v>0</v>
      </c>
      <c r="E36" s="38">
        <v>0</v>
      </c>
      <c r="F36" s="38">
        <v>0.789</v>
      </c>
      <c r="G36" s="38">
        <v>0</v>
      </c>
      <c r="H36" s="38">
        <v>0</v>
      </c>
      <c r="I36" s="38">
        <v>0.881</v>
      </c>
      <c r="J36" s="38">
        <v>0</v>
      </c>
      <c r="K36" s="38">
        <v>0</v>
      </c>
      <c r="L36" s="38">
        <v>1.007</v>
      </c>
      <c r="M36" s="38">
        <v>0</v>
      </c>
      <c r="N36" s="38">
        <v>0</v>
      </c>
      <c r="O36" s="38">
        <v>0.786</v>
      </c>
      <c r="P36" s="39">
        <f t="shared" si="3"/>
        <v>3.4629999999999996</v>
      </c>
      <c r="Q36" s="83">
        <f>VALUE((P36/'2011'!P25)-1)</f>
        <v>0.08184942205560741</v>
      </c>
      <c r="R36" s="158">
        <v>87.25</v>
      </c>
      <c r="S36" s="40">
        <f t="shared" si="4"/>
        <v>0.03969054441260744</v>
      </c>
      <c r="T36" s="55">
        <f>VALUE(S36*12/12)</f>
        <v>0.03969054441260744</v>
      </c>
      <c r="U36" s="42">
        <v>0.073</v>
      </c>
      <c r="V36" s="43">
        <f>SUM(T36,U36)</f>
        <v>0.11269054441260744</v>
      </c>
    </row>
    <row r="37" spans="1:22" ht="12.75">
      <c r="A37" s="14"/>
      <c r="B37" s="14"/>
      <c r="C37" s="14"/>
      <c r="D37" s="44"/>
      <c r="E37" s="44"/>
      <c r="F37" s="44"/>
      <c r="G37" s="44"/>
      <c r="H37" s="44"/>
      <c r="I37" s="44"/>
      <c r="J37" s="44"/>
      <c r="K37" s="44"/>
      <c r="L37" s="44"/>
      <c r="M37" s="44"/>
      <c r="N37" s="44"/>
      <c r="O37" s="44"/>
      <c r="P37" s="45"/>
      <c r="Q37" s="84"/>
      <c r="R37" s="157"/>
      <c r="S37" s="30"/>
      <c r="T37" s="46"/>
      <c r="U37" s="47"/>
      <c r="V37" s="85"/>
    </row>
    <row r="38" spans="1:22" ht="12.75">
      <c r="A38" s="17" t="s">
        <v>76</v>
      </c>
      <c r="B38" s="18" t="s">
        <v>77</v>
      </c>
      <c r="C38" s="18" t="s">
        <v>213</v>
      </c>
      <c r="D38" s="19">
        <v>0</v>
      </c>
      <c r="E38" s="19">
        <v>0</v>
      </c>
      <c r="F38" s="19">
        <v>3.3</v>
      </c>
      <c r="G38" s="19">
        <v>0</v>
      </c>
      <c r="H38" s="19">
        <v>0</v>
      </c>
      <c r="I38" s="19">
        <v>0</v>
      </c>
      <c r="J38" s="19">
        <v>0</v>
      </c>
      <c r="K38" s="19">
        <v>0</v>
      </c>
      <c r="L38" s="19">
        <v>3.59</v>
      </c>
      <c r="M38" s="19">
        <v>0</v>
      </c>
      <c r="N38" s="19">
        <v>0</v>
      </c>
      <c r="O38" s="19">
        <v>0</v>
      </c>
      <c r="P38" s="20">
        <f aca="true" t="shared" si="8" ref="P38:P43">SUM(D38:O38)</f>
        <v>6.89</v>
      </c>
      <c r="Q38" s="86">
        <f>VALUE((P38/'2011'!P27)-1)</f>
        <v>0.12765957446808507</v>
      </c>
      <c r="R38" s="159">
        <v>103.5</v>
      </c>
      <c r="S38" s="21">
        <f aca="true" t="shared" si="9" ref="S38:S43">VALUE(P38/R38)</f>
        <v>0.06657004830917874</v>
      </c>
      <c r="T38" s="93">
        <f>VALUE(S38*12/12)</f>
        <v>0.06657004830917874</v>
      </c>
      <c r="U38" s="87">
        <v>0.151</v>
      </c>
      <c r="V38" s="51">
        <f aca="true" t="shared" si="10" ref="V38:V43">SUM(T38,U38)</f>
        <v>0.21757004830917875</v>
      </c>
    </row>
    <row r="39" spans="1:22" ht="12.75">
      <c r="A39" s="25" t="s">
        <v>129</v>
      </c>
      <c r="B39" s="26" t="s">
        <v>130</v>
      </c>
      <c r="C39" s="26" t="s">
        <v>213</v>
      </c>
      <c r="D39" s="27">
        <v>0</v>
      </c>
      <c r="E39" s="27">
        <v>0</v>
      </c>
      <c r="F39" s="27">
        <v>0</v>
      </c>
      <c r="G39" s="27">
        <v>0</v>
      </c>
      <c r="H39" s="27">
        <v>3.784</v>
      </c>
      <c r="I39" s="27">
        <v>0</v>
      </c>
      <c r="J39" s="27">
        <v>0</v>
      </c>
      <c r="K39" s="27">
        <v>0</v>
      </c>
      <c r="L39" s="27">
        <v>0</v>
      </c>
      <c r="M39" s="27">
        <v>0</v>
      </c>
      <c r="N39" s="27">
        <v>2.691</v>
      </c>
      <c r="O39" s="27">
        <v>0</v>
      </c>
      <c r="P39" s="28">
        <f t="shared" si="8"/>
        <v>6.475</v>
      </c>
      <c r="Q39" s="78"/>
      <c r="R39" s="157">
        <v>86.75</v>
      </c>
      <c r="S39" s="30">
        <f t="shared" si="9"/>
        <v>0.07463976945244956</v>
      </c>
      <c r="T39" s="31">
        <f>VALUE(S39*12/12)</f>
        <v>0.07463976945244956</v>
      </c>
      <c r="U39" s="23">
        <v>-0.045</v>
      </c>
      <c r="V39" s="32">
        <f t="shared" si="10"/>
        <v>0.02963976945244956</v>
      </c>
    </row>
    <row r="40" spans="1:22" ht="12.75">
      <c r="A40" s="25" t="s">
        <v>78</v>
      </c>
      <c r="B40" s="26" t="s">
        <v>79</v>
      </c>
      <c r="C40" s="26" t="s">
        <v>213</v>
      </c>
      <c r="D40" s="27" t="s">
        <v>40</v>
      </c>
      <c r="E40" s="27">
        <v>0</v>
      </c>
      <c r="F40" s="27">
        <v>0</v>
      </c>
      <c r="G40" s="27">
        <v>0</v>
      </c>
      <c r="H40" s="27">
        <v>0</v>
      </c>
      <c r="I40" s="27">
        <v>0</v>
      </c>
      <c r="J40" s="27">
        <v>1.71</v>
      </c>
      <c r="K40" s="27">
        <v>0</v>
      </c>
      <c r="L40" s="27">
        <v>0</v>
      </c>
      <c r="M40" s="27">
        <v>0</v>
      </c>
      <c r="N40" s="27">
        <v>0</v>
      </c>
      <c r="O40" s="27">
        <v>0</v>
      </c>
      <c r="P40" s="28">
        <f t="shared" si="8"/>
        <v>1.71</v>
      </c>
      <c r="Q40" s="78"/>
      <c r="R40" s="157">
        <v>52.9</v>
      </c>
      <c r="S40" s="30">
        <f t="shared" si="9"/>
        <v>0.03232514177693762</v>
      </c>
      <c r="T40" s="54">
        <f>VALUE(S40*12/12)</f>
        <v>0.03232514177693762</v>
      </c>
      <c r="U40" s="53">
        <v>0.111</v>
      </c>
      <c r="V40" s="32">
        <f t="shared" si="10"/>
        <v>0.14332514177693761</v>
      </c>
    </row>
    <row r="41" spans="1:22" ht="12.75">
      <c r="A41" s="25" t="s">
        <v>131</v>
      </c>
      <c r="B41" s="26" t="s">
        <v>132</v>
      </c>
      <c r="C41" s="26" t="s">
        <v>213</v>
      </c>
      <c r="D41" s="35">
        <v>0</v>
      </c>
      <c r="E41" s="35">
        <v>0</v>
      </c>
      <c r="F41" s="35">
        <v>0</v>
      </c>
      <c r="G41" s="35">
        <v>0</v>
      </c>
      <c r="H41" s="35">
        <v>0</v>
      </c>
      <c r="I41" s="35">
        <v>2.4081</v>
      </c>
      <c r="J41" s="35">
        <v>0</v>
      </c>
      <c r="K41" s="35">
        <v>0</v>
      </c>
      <c r="L41" s="35">
        <v>0</v>
      </c>
      <c r="M41" s="35">
        <v>0</v>
      </c>
      <c r="N41" s="35">
        <v>0</v>
      </c>
      <c r="O41" s="35">
        <v>0</v>
      </c>
      <c r="P41" s="28">
        <f t="shared" si="8"/>
        <v>2.4081</v>
      </c>
      <c r="Q41" s="78"/>
      <c r="R41" s="157">
        <v>73</v>
      </c>
      <c r="S41" s="30">
        <f t="shared" si="9"/>
        <v>0.032987671232876714</v>
      </c>
      <c r="T41" s="54">
        <f>VALUE(S41*12/12)</f>
        <v>0.032987671232876714</v>
      </c>
      <c r="U41" s="53">
        <v>0.086</v>
      </c>
      <c r="V41" s="32">
        <f t="shared" si="10"/>
        <v>0.11898767123287671</v>
      </c>
    </row>
    <row r="42" spans="1:22" ht="12.75">
      <c r="A42" s="25" t="s">
        <v>133</v>
      </c>
      <c r="B42" s="26" t="s">
        <v>134</v>
      </c>
      <c r="C42" s="26" t="s">
        <v>213</v>
      </c>
      <c r="D42" s="35" t="s">
        <v>108</v>
      </c>
      <c r="E42" s="35" t="s">
        <v>108</v>
      </c>
      <c r="F42" s="35" t="s">
        <v>108</v>
      </c>
      <c r="G42" s="35" t="s">
        <v>108</v>
      </c>
      <c r="H42" s="35" t="s">
        <v>108</v>
      </c>
      <c r="I42" s="35" t="s">
        <v>108</v>
      </c>
      <c r="J42" s="35">
        <v>0.654</v>
      </c>
      <c r="K42" s="35">
        <v>0</v>
      </c>
      <c r="L42" s="35">
        <v>0</v>
      </c>
      <c r="M42" s="35">
        <v>0</v>
      </c>
      <c r="N42" s="35">
        <v>0</v>
      </c>
      <c r="O42" s="35">
        <v>1.462</v>
      </c>
      <c r="P42" s="28">
        <f t="shared" si="8"/>
        <v>2.116</v>
      </c>
      <c r="Q42" s="78"/>
      <c r="R42" s="157">
        <v>82.75</v>
      </c>
      <c r="S42" s="30">
        <f t="shared" si="9"/>
        <v>0.025570996978851963</v>
      </c>
      <c r="T42" s="54">
        <f>VALUE(S42*12/6)</f>
        <v>0.051141993957703934</v>
      </c>
      <c r="U42" s="23">
        <v>-0.053</v>
      </c>
      <c r="V42" s="34">
        <f t="shared" si="10"/>
        <v>-0.0018580060422960648</v>
      </c>
    </row>
    <row r="43" spans="1:22" ht="12.75">
      <c r="A43" s="36" t="s">
        <v>80</v>
      </c>
      <c r="B43" s="37" t="s">
        <v>81</v>
      </c>
      <c r="C43" s="37" t="s">
        <v>213</v>
      </c>
      <c r="D43" s="38">
        <v>0</v>
      </c>
      <c r="E43" s="38">
        <v>0.111</v>
      </c>
      <c r="F43" s="38">
        <v>0</v>
      </c>
      <c r="G43" s="38">
        <v>0</v>
      </c>
      <c r="H43" s="38">
        <v>0</v>
      </c>
      <c r="I43" s="38">
        <v>0</v>
      </c>
      <c r="J43" s="38">
        <v>0</v>
      </c>
      <c r="K43" s="38">
        <v>0.624</v>
      </c>
      <c r="L43" s="38">
        <v>0</v>
      </c>
      <c r="M43" s="38">
        <v>0</v>
      </c>
      <c r="N43" s="38">
        <v>0</v>
      </c>
      <c r="O43" s="38">
        <v>0</v>
      </c>
      <c r="P43" s="39">
        <f t="shared" si="8"/>
        <v>0.735</v>
      </c>
      <c r="Q43" s="94"/>
      <c r="R43" s="158">
        <v>18.4</v>
      </c>
      <c r="S43" s="40">
        <f t="shared" si="9"/>
        <v>0.03994565217391305</v>
      </c>
      <c r="T43" s="41">
        <f>VALUE(S43*12/12)</f>
        <v>0.03994565217391305</v>
      </c>
      <c r="U43" s="58">
        <v>-0.036</v>
      </c>
      <c r="V43" s="43">
        <f t="shared" si="10"/>
        <v>0.0039456521739130515</v>
      </c>
    </row>
    <row r="44" spans="1:22" ht="12.75">
      <c r="A44" s="14"/>
      <c r="B44" s="14"/>
      <c r="C44" s="14"/>
      <c r="D44" s="44"/>
      <c r="E44" s="44"/>
      <c r="F44" s="44"/>
      <c r="G44" s="44"/>
      <c r="H44" s="44"/>
      <c r="I44" s="44"/>
      <c r="J44" s="44"/>
      <c r="K44" s="44"/>
      <c r="L44" s="44"/>
      <c r="M44" s="44"/>
      <c r="N44" s="44"/>
      <c r="O44" s="44"/>
      <c r="P44" s="45"/>
      <c r="Q44" s="84"/>
      <c r="R44" s="157"/>
      <c r="S44" s="30"/>
      <c r="T44" s="46"/>
      <c r="U44" s="47"/>
      <c r="V44" s="85"/>
    </row>
    <row r="45" spans="1:22" ht="12.75">
      <c r="A45" s="17" t="s">
        <v>82</v>
      </c>
      <c r="B45" s="18" t="s">
        <v>83</v>
      </c>
      <c r="C45" s="18" t="s">
        <v>212</v>
      </c>
      <c r="D45" s="19">
        <v>0</v>
      </c>
      <c r="E45" s="19">
        <v>0</v>
      </c>
      <c r="F45" s="19">
        <v>0</v>
      </c>
      <c r="G45" s="19">
        <v>0</v>
      </c>
      <c r="H45" s="19">
        <v>0</v>
      </c>
      <c r="I45" s="19">
        <v>0</v>
      </c>
      <c r="J45" s="19">
        <v>0.95</v>
      </c>
      <c r="K45" s="19">
        <v>0</v>
      </c>
      <c r="L45" s="19">
        <v>0</v>
      </c>
      <c r="M45" s="19">
        <v>0</v>
      </c>
      <c r="N45" s="19">
        <v>0</v>
      </c>
      <c r="O45" s="19">
        <v>0</v>
      </c>
      <c r="P45" s="20">
        <f>SUM(D45:O45)</f>
        <v>0.95</v>
      </c>
      <c r="Q45" s="95">
        <f>VALUE((P45/'2011'!P31)-1)</f>
        <v>-0.13636363636363646</v>
      </c>
      <c r="R45" s="159">
        <v>21.45</v>
      </c>
      <c r="S45" s="21">
        <f>VALUE(P45/R45)</f>
        <v>0.04428904428904429</v>
      </c>
      <c r="T45" s="49">
        <f>VALUE(S45*12/12)</f>
        <v>0.04428904428904429</v>
      </c>
      <c r="U45" s="87">
        <v>0.064</v>
      </c>
      <c r="V45" s="51">
        <f>SUM(T45,U45)</f>
        <v>0.10828904428904429</v>
      </c>
    </row>
    <row r="46" spans="1:22" ht="12.75">
      <c r="A46" s="25" t="s">
        <v>84</v>
      </c>
      <c r="B46" s="26" t="s">
        <v>85</v>
      </c>
      <c r="C46" s="26" t="s">
        <v>212</v>
      </c>
      <c r="D46" s="27">
        <v>0</v>
      </c>
      <c r="E46" s="27">
        <v>0</v>
      </c>
      <c r="F46" s="27">
        <v>0</v>
      </c>
      <c r="G46" s="27">
        <v>0</v>
      </c>
      <c r="H46" s="27">
        <v>0</v>
      </c>
      <c r="I46" s="27">
        <v>0</v>
      </c>
      <c r="J46" s="27">
        <v>0.891</v>
      </c>
      <c r="K46" s="27">
        <v>0</v>
      </c>
      <c r="L46" s="27">
        <v>0</v>
      </c>
      <c r="M46" s="27">
        <v>0</v>
      </c>
      <c r="N46" s="27">
        <v>0</v>
      </c>
      <c r="O46" s="27">
        <v>0</v>
      </c>
      <c r="P46" s="28">
        <f>SUM(D46:O46)</f>
        <v>0.891</v>
      </c>
      <c r="Q46" s="77">
        <f>VALUE((P46/'2011'!P32)-1)</f>
        <v>0.05945303210463737</v>
      </c>
      <c r="R46" s="157">
        <v>14.5</v>
      </c>
      <c r="S46" s="30">
        <f>VALUE(P46/R46)</f>
        <v>0.06144827586206897</v>
      </c>
      <c r="T46" s="31">
        <f>VALUE(S46*12/12)</f>
        <v>0.06144827586206897</v>
      </c>
      <c r="U46" s="23">
        <v>-0.007</v>
      </c>
      <c r="V46" s="32">
        <f>SUM(T46,U46)</f>
        <v>0.05444827586206897</v>
      </c>
    </row>
    <row r="47" spans="1:22" ht="12.75">
      <c r="A47" s="25" t="s">
        <v>135</v>
      </c>
      <c r="B47" s="26" t="s">
        <v>136</v>
      </c>
      <c r="C47" s="26" t="s">
        <v>212</v>
      </c>
      <c r="D47" s="27">
        <v>0</v>
      </c>
      <c r="E47" s="27">
        <v>4.09</v>
      </c>
      <c r="F47" s="27">
        <v>0</v>
      </c>
      <c r="G47" s="27">
        <v>0</v>
      </c>
      <c r="H47" s="27">
        <v>0</v>
      </c>
      <c r="I47" s="27">
        <v>0</v>
      </c>
      <c r="J47" s="27">
        <v>0</v>
      </c>
      <c r="K47" s="27">
        <v>0</v>
      </c>
      <c r="L47" s="27">
        <v>0</v>
      </c>
      <c r="M47" s="27">
        <v>0</v>
      </c>
      <c r="N47" s="27">
        <v>0</v>
      </c>
      <c r="O47" s="27">
        <v>0</v>
      </c>
      <c r="P47" s="28">
        <f>SUM(D47:O47)</f>
        <v>4.09</v>
      </c>
      <c r="Q47" s="78"/>
      <c r="R47" s="157">
        <v>105</v>
      </c>
      <c r="S47" s="89">
        <f>VALUE(P47/R47)</f>
        <v>0.038952380952380954</v>
      </c>
      <c r="T47" s="96">
        <f>VALUE(S47*12/12)</f>
        <v>0.038952380952380954</v>
      </c>
      <c r="U47" s="48">
        <v>0.055</v>
      </c>
      <c r="V47" s="32">
        <f>SUM(S47,U47)</f>
        <v>0.09395238095238095</v>
      </c>
    </row>
    <row r="48" spans="1:22" ht="12.75">
      <c r="A48" s="25" t="s">
        <v>86</v>
      </c>
      <c r="B48" s="26" t="s">
        <v>87</v>
      </c>
      <c r="C48" s="26" t="s">
        <v>212</v>
      </c>
      <c r="D48" s="27">
        <v>0</v>
      </c>
      <c r="E48" s="27">
        <v>0</v>
      </c>
      <c r="F48" s="27">
        <v>0</v>
      </c>
      <c r="G48" s="27">
        <v>0</v>
      </c>
      <c r="H48" s="27">
        <v>0</v>
      </c>
      <c r="I48" s="27">
        <v>0</v>
      </c>
      <c r="J48" s="27">
        <v>0</v>
      </c>
      <c r="K48" s="27">
        <v>0</v>
      </c>
      <c r="L48" s="27">
        <v>0</v>
      </c>
      <c r="M48" s="27">
        <v>0</v>
      </c>
      <c r="N48" s="27">
        <v>2.75</v>
      </c>
      <c r="O48" s="27">
        <v>0</v>
      </c>
      <c r="P48" s="28">
        <f>SUM(D48:O48)</f>
        <v>2.75</v>
      </c>
      <c r="Q48" s="78">
        <f>VALUE((P48/'2011'!P33)-1)</f>
        <v>0</v>
      </c>
      <c r="R48" s="157">
        <v>85.75</v>
      </c>
      <c r="S48" s="30">
        <f>VALUE(P48/R48)</f>
        <v>0.03206997084548105</v>
      </c>
      <c r="T48" s="52">
        <f>VALUE(S48*12/12)</f>
        <v>0.03206997084548105</v>
      </c>
      <c r="U48" s="53">
        <v>0.057</v>
      </c>
      <c r="V48" s="32">
        <f>SUM(T48,U48)</f>
        <v>0.08906997084548104</v>
      </c>
    </row>
    <row r="49" spans="1:22" ht="12.75">
      <c r="A49" s="36" t="s">
        <v>88</v>
      </c>
      <c r="B49" s="37" t="s">
        <v>89</v>
      </c>
      <c r="C49" s="37" t="s">
        <v>212</v>
      </c>
      <c r="D49" s="38">
        <v>0</v>
      </c>
      <c r="E49" s="38">
        <v>0</v>
      </c>
      <c r="F49" s="38">
        <v>0</v>
      </c>
      <c r="G49" s="38">
        <v>0</v>
      </c>
      <c r="H49" s="38">
        <v>0</v>
      </c>
      <c r="I49" s="38">
        <v>0</v>
      </c>
      <c r="J49" s="38">
        <v>0.498</v>
      </c>
      <c r="K49" s="38">
        <v>0</v>
      </c>
      <c r="L49" s="38">
        <v>0</v>
      </c>
      <c r="M49" s="38">
        <v>0</v>
      </c>
      <c r="N49" s="38">
        <v>0</v>
      </c>
      <c r="O49" s="38">
        <v>0</v>
      </c>
      <c r="P49" s="39">
        <f>SUM(D49:O49)</f>
        <v>0.498</v>
      </c>
      <c r="Q49" s="83">
        <f>VALUE((P49/'2011'!P34)-1)</f>
        <v>0.04402515723270439</v>
      </c>
      <c r="R49" s="158">
        <v>11.4</v>
      </c>
      <c r="S49" s="40">
        <f>VALUE(P49/R49)</f>
        <v>0.04368421052631579</v>
      </c>
      <c r="T49" s="55">
        <f>VALUE(S49*12/12)</f>
        <v>0.04368421052631579</v>
      </c>
      <c r="U49" s="42">
        <v>0.234</v>
      </c>
      <c r="V49" s="43">
        <f>SUM(T49,U49)</f>
        <v>0.2776842105263158</v>
      </c>
    </row>
    <row r="50" ht="12.75">
      <c r="S50" s="60"/>
    </row>
    <row r="51" spans="19:23" ht="12.75">
      <c r="S51" s="60">
        <f>AVERAGE(S7:S50)</f>
        <v>0.054945336132878095</v>
      </c>
      <c r="T51" s="61">
        <f>AVERAGE(T7:T50)</f>
        <v>0.059272339932275944</v>
      </c>
      <c r="U51" s="60">
        <f>AVERAGE(U7:U50)</f>
        <v>0.061125</v>
      </c>
      <c r="V51" s="61">
        <f>AVERAGE(V7:V50)</f>
        <v>0.12039733993227597</v>
      </c>
      <c r="W51" t="s">
        <v>90</v>
      </c>
    </row>
    <row r="53" spans="1:22" ht="12.75">
      <c r="A53" s="97" t="s">
        <v>91</v>
      </c>
      <c r="B53" s="63"/>
      <c r="C53" s="63"/>
      <c r="D53" s="63"/>
      <c r="E53" s="63"/>
      <c r="F53" s="63"/>
      <c r="G53" s="63"/>
      <c r="H53" s="63"/>
      <c r="I53" s="63"/>
      <c r="J53" s="63"/>
      <c r="K53" s="63"/>
      <c r="L53" s="63"/>
      <c r="M53" s="63"/>
      <c r="N53" s="63"/>
      <c r="O53" s="63"/>
      <c r="P53" s="63"/>
      <c r="Q53" s="63"/>
      <c r="R53" s="63"/>
      <c r="S53" s="63"/>
      <c r="T53" s="63"/>
      <c r="U53" s="63"/>
      <c r="V53" s="98">
        <v>0.113</v>
      </c>
    </row>
    <row r="54" ht="12">
      <c r="A54" t="s">
        <v>137</v>
      </c>
    </row>
    <row r="55" spans="1:19" ht="12.75">
      <c r="A55" s="11" t="s">
        <v>138</v>
      </c>
      <c r="R55" s="65"/>
      <c r="S55" t="s">
        <v>92</v>
      </c>
    </row>
    <row r="56" spans="1:19" ht="12">
      <c r="A56" s="99"/>
      <c r="B56" s="99"/>
      <c r="C56" s="99"/>
      <c r="D56" s="99"/>
      <c r="E56" s="99"/>
      <c r="F56" s="99"/>
      <c r="G56" s="99"/>
      <c r="H56" s="99"/>
      <c r="I56" s="99"/>
      <c r="J56" s="99"/>
      <c r="K56" s="99"/>
      <c r="L56" s="99"/>
      <c r="M56" s="99"/>
      <c r="N56" s="99"/>
      <c r="O56" s="99"/>
      <c r="R56" s="66"/>
      <c r="S56" t="s">
        <v>93</v>
      </c>
    </row>
    <row r="57" spans="1:19" ht="12">
      <c r="A57" s="99"/>
      <c r="B57" s="99"/>
      <c r="C57" s="99"/>
      <c r="D57" s="99"/>
      <c r="E57" s="99"/>
      <c r="F57" s="99"/>
      <c r="G57" s="99"/>
      <c r="H57" s="99"/>
      <c r="I57" s="99"/>
      <c r="J57" s="99"/>
      <c r="K57" s="99"/>
      <c r="L57" s="99"/>
      <c r="M57" s="99"/>
      <c r="N57" s="99"/>
      <c r="O57" s="99"/>
      <c r="R57" s="67"/>
      <c r="S57" t="s">
        <v>94</v>
      </c>
    </row>
    <row r="58" spans="1:19" ht="12.75">
      <c r="A58" s="99"/>
      <c r="B58" s="99"/>
      <c r="C58" s="100"/>
      <c r="D58" s="100"/>
      <c r="E58" s="100"/>
      <c r="F58" s="100"/>
      <c r="G58" s="100"/>
      <c r="H58" s="100"/>
      <c r="I58" s="100"/>
      <c r="J58" s="100"/>
      <c r="K58" s="100"/>
      <c r="L58" s="100"/>
      <c r="M58" s="100"/>
      <c r="N58" s="100"/>
      <c r="O58" s="100"/>
      <c r="R58" s="68"/>
      <c r="S58" s="69" t="s">
        <v>95</v>
      </c>
    </row>
    <row r="59" spans="1:19" ht="12">
      <c r="A59" s="99"/>
      <c r="B59" s="99"/>
      <c r="C59" s="99"/>
      <c r="D59" s="99"/>
      <c r="E59" s="99"/>
      <c r="F59" s="99"/>
      <c r="G59" s="99"/>
      <c r="H59" s="99"/>
      <c r="I59" s="99"/>
      <c r="J59" s="99"/>
      <c r="K59" s="99"/>
      <c r="L59" s="99"/>
      <c r="M59" s="99"/>
      <c r="N59" s="99"/>
      <c r="O59" s="99"/>
      <c r="P59" s="99"/>
      <c r="Q59" s="99"/>
      <c r="R59" s="70"/>
      <c r="S59" t="s">
        <v>96</v>
      </c>
    </row>
    <row r="60" spans="1:18" ht="12">
      <c r="A60" s="99"/>
      <c r="B60" s="99"/>
      <c r="C60" s="99"/>
      <c r="D60" s="99"/>
      <c r="E60" s="99"/>
      <c r="F60" s="99"/>
      <c r="G60" s="99"/>
      <c r="H60" s="99"/>
      <c r="I60" s="99"/>
      <c r="J60" s="99"/>
      <c r="K60" s="99"/>
      <c r="L60" s="99"/>
      <c r="M60" s="99"/>
      <c r="N60" s="99"/>
      <c r="O60" s="99"/>
      <c r="P60" s="99"/>
      <c r="Q60" s="99"/>
      <c r="R60" s="99"/>
    </row>
  </sheetData>
  <sheetProtection selectLockedCells="1" selectUnlockedCells="1"/>
  <conditionalFormatting sqref="T16 T37 T44">
    <cfRule type="cellIs" priority="1" dxfId="380" operator="greaterThan" stopIfTrue="1">
      <formula>6.9</formula>
    </cfRule>
    <cfRule type="cellIs" priority="2" dxfId="379" operator="between" stopIfTrue="1">
      <formula>5</formula>
      <formula>6.9</formula>
    </cfRule>
  </conditionalFormatting>
  <conditionalFormatting sqref="T7:T15 T17:T36 T38:T43 T45:T49">
    <cfRule type="cellIs" priority="3" dxfId="375" operator="lessThan" stopIfTrue="1">
      <formula>0.035</formula>
    </cfRule>
    <cfRule type="cellIs" priority="4" dxfId="374" operator="between" stopIfTrue="1">
      <formula>0.035</formula>
      <formula>0.05</formula>
    </cfRule>
    <cfRule type="cellIs" priority="5" dxfId="373" operator="between" stopIfTrue="1">
      <formula>0.05</formula>
      <formula>0.07</formula>
    </cfRule>
  </conditionalFormatting>
  <hyperlinks>
    <hyperlink ref="M2" r:id="rId1" display="finanziell umdenken!"/>
    <hyperlink ref="M4" r:id="rId2" display="Chart Euro/US-Dollar"/>
    <hyperlink ref="A7" r:id="rId3" display="Global X SuperDividend ETF"/>
    <hyperlink ref="A8" r:id="rId4" display="SPDR Barclays Capital High Yield Bond ETF"/>
    <hyperlink ref="A9" r:id="rId5" display="PowerShares KBW High Divid.Yield Financ.Portfolio"/>
    <hyperlink ref="A10" r:id="rId6" display="Global X SuperIncome Preferred ETF"/>
    <hyperlink ref="A11" r:id="rId7" display="Peritus High Yield ETF"/>
    <hyperlink ref="A12" r:id="rId8" display="PowerShares KBW Premium Yield Equity REIT Portfolio"/>
    <hyperlink ref="A13" r:id="rId9" display="Arrow Dow Jones Global Yield ETF"/>
    <hyperlink ref="A14" r:id="rId10" display="iShares Global High Yield Corporate Bond"/>
    <hyperlink ref="A15" r:id="rId11" display="iShares JPMorgan $ Emerging Markets Bond Fund"/>
    <hyperlink ref="A17" r:id="rId12" display="iShares STOXX Global Select Dividend 100 (DE)"/>
    <hyperlink ref="A18" r:id="rId13" display="iShares DowJones Asia Pacif.Select Divid. 30 (DE)"/>
    <hyperlink ref="A19" r:id="rId14" display="SPDR S&amp;P International Dividend ETF"/>
    <hyperlink ref="A20" r:id="rId15" display="ETFlab DAXplus® Maximum Dividend"/>
    <hyperlink ref="A21" r:id="rId16" display="iShares STOXX Europe Select Dividend 30 (DE)"/>
    <hyperlink ref="A22" r:id="rId17" display="ETFLAB EURO STOXX select dividend 30"/>
    <hyperlink ref="A23" r:id="rId18" display="iShares Euro STOXX (DE)"/>
    <hyperlink ref="A24" r:id="rId19" display="iShares STOXX Europe 600 (DE)"/>
    <hyperlink ref="A25" r:id="rId20" display="IShares DOW JONES U.S. select dividend (DE)"/>
    <hyperlink ref="A26" r:id="rId21" display="iShares EURO STOXX Telecommunications (DE)"/>
    <hyperlink ref="A27" r:id="rId22" display="IShares STOXX EUROPE 600 UTILITIES (DE)"/>
    <hyperlink ref="A28" r:id="rId23" display="IShares FTSE EPRA/NAREIT Asia Property Yield Fund"/>
    <hyperlink ref="A29" r:id="rId24" display="Global X MLP ETF"/>
    <hyperlink ref="A30" r:id="rId25" display="ETFlab iBoxx EUR Liquid Corporates Diversified"/>
    <hyperlink ref="A31" r:id="rId26" display="iShares Dow Jones Emerg. Mark. Select Dividend"/>
    <hyperlink ref="A32" r:id="rId27" display="Guggenheim S&amp;P Global Dividend Opportunities Index ETF"/>
    <hyperlink ref="A33" r:id="rId28" display="Market Vectors® Mortgage REIT Income ETF"/>
    <hyperlink ref="A34" r:id="rId29" display="FTSE NAREIT Mortgage Plus Capped Index Fund"/>
    <hyperlink ref="A36" r:id="rId30" display="IShares MARKIT IBOXX USD CORPORATE BOND"/>
    <hyperlink ref="A38" r:id="rId31" display="IShares Markit IBoxx Euro High Yield"/>
    <hyperlink ref="A39" r:id="rId32" display="iShares Markit iBoxx $ High Yield Capped Bond"/>
    <hyperlink ref="A40" r:id="rId33" display="SPDR Barclays Capital Euro High Yield Bond ETF"/>
    <hyperlink ref="A41" r:id="rId34" display="iShares Barclays Cap. Emerg. Mark. Local Govt Bond (IUSP)"/>
    <hyperlink ref="A42" r:id="rId35" display="iShares Morningstar $ Emerg. Mark. Corporate Bd"/>
    <hyperlink ref="A43" r:id="rId36" display="SPDR S&amp;P Emerging Markets Dividende ETF"/>
    <hyperlink ref="A45" r:id="rId37" display="DB x-trackers STOXX global select dividend 100"/>
    <hyperlink ref="A46" r:id="rId38" display="iShares EURO STOXX Select Dividend 30 (DE)"/>
    <hyperlink ref="A47" r:id="rId39" display="BL Equities Dividend A EUR"/>
    <hyperlink ref="A48" r:id="rId40" display="DWS Top Dividende"/>
    <hyperlink ref="A49" r:id="rId41" display="IShares DIVDAX (DE)"/>
    <hyperlink ref="A53" r:id="rId42" display="MSCI ACWI World"/>
  </hyperlinks>
  <printOptions/>
  <pageMargins left="0.7479166666666667" right="0.7479166666666667" top="0.9840277777777777" bottom="0.9840277777777777" header="0.5118055555555555" footer="0.5118055555555555"/>
  <pageSetup fitToHeight="1" fitToWidth="1" horizontalDpi="300" verticalDpi="300" orientation="landscape" paperSize="9"/>
  <drawing r:id="rId45"/>
  <legacyDrawing r:id="rId44"/>
</worksheet>
</file>

<file path=xl/worksheets/sheet3.xml><?xml version="1.0" encoding="utf-8"?>
<worksheet xmlns="http://schemas.openxmlformats.org/spreadsheetml/2006/main" xmlns:r="http://schemas.openxmlformats.org/officeDocument/2006/relationships">
  <sheetPr>
    <pageSetUpPr fitToPage="1"/>
  </sheetPr>
  <dimension ref="A1:X75"/>
  <sheetViews>
    <sheetView zoomScalePageLayoutView="0" workbookViewId="0" topLeftCell="A1">
      <selection activeCell="W13" sqref="W13"/>
    </sheetView>
  </sheetViews>
  <sheetFormatPr defaultColWidth="11.421875" defaultRowHeight="12.75"/>
  <cols>
    <col min="1" max="1" width="35.7109375" style="0" customWidth="1"/>
    <col min="2" max="2" width="12.28125" style="0" customWidth="1"/>
    <col min="3" max="3" width="7.7109375" style="0" customWidth="1"/>
    <col min="4" max="15" width="5.7109375" style="0" customWidth="1"/>
    <col min="16" max="17" width="6.7109375" style="0" customWidth="1"/>
    <col min="18" max="18" width="8.28125" style="0" customWidth="1"/>
    <col min="19" max="19" width="6.7109375" style="0" customWidth="1"/>
    <col min="20" max="20" width="7.7109375" style="0" customWidth="1"/>
    <col min="21" max="21" width="6.7109375" style="0" customWidth="1"/>
    <col min="22" max="23" width="7.7109375" style="0" customWidth="1"/>
  </cols>
  <sheetData>
    <row r="1" spans="1:23" ht="15.75">
      <c r="A1" s="1" t="s">
        <v>0</v>
      </c>
      <c r="B1" s="2"/>
      <c r="C1" s="2"/>
      <c r="D1" s="2"/>
      <c r="E1" s="2"/>
      <c r="F1" s="2"/>
      <c r="G1" s="2"/>
      <c r="H1" s="3"/>
      <c r="I1" s="3"/>
      <c r="J1" s="3"/>
      <c r="K1" s="3"/>
      <c r="L1" s="3"/>
      <c r="M1" s="3"/>
      <c r="N1" s="3"/>
      <c r="O1" s="3"/>
      <c r="P1" s="3"/>
      <c r="Q1" s="71" t="s">
        <v>97</v>
      </c>
      <c r="R1" s="4" t="s">
        <v>1</v>
      </c>
      <c r="S1" s="6" t="s">
        <v>2</v>
      </c>
      <c r="T1" s="4" t="s">
        <v>3</v>
      </c>
      <c r="U1" s="6" t="s">
        <v>4</v>
      </c>
      <c r="V1" s="4" t="s">
        <v>5</v>
      </c>
      <c r="W1" s="5"/>
    </row>
    <row r="2" spans="1:23" ht="15.75">
      <c r="A2" s="1" t="s">
        <v>6</v>
      </c>
      <c r="B2" s="3"/>
      <c r="C2" s="3"/>
      <c r="D2" s="3"/>
      <c r="E2" s="3"/>
      <c r="F2" s="3"/>
      <c r="G2" s="3"/>
      <c r="H2" s="3"/>
      <c r="I2" s="3"/>
      <c r="J2" s="3"/>
      <c r="K2" s="3"/>
      <c r="L2" s="3"/>
      <c r="M2" s="7" t="s">
        <v>7</v>
      </c>
      <c r="N2" s="3"/>
      <c r="O2" s="3"/>
      <c r="P2" s="3"/>
      <c r="Q2" s="72" t="s">
        <v>98</v>
      </c>
      <c r="R2" s="8" t="s">
        <v>8</v>
      </c>
      <c r="S2" s="5" t="s">
        <v>9</v>
      </c>
      <c r="T2" s="8" t="s">
        <v>9</v>
      </c>
      <c r="U2" s="5" t="s">
        <v>10</v>
      </c>
      <c r="V2" s="9" t="s">
        <v>11</v>
      </c>
      <c r="W2" s="5"/>
    </row>
    <row r="3" spans="1:23" ht="12.75">
      <c r="A3" s="101"/>
      <c r="B3" s="3"/>
      <c r="C3" s="3"/>
      <c r="D3" s="3"/>
      <c r="E3" s="3"/>
      <c r="F3" s="3"/>
      <c r="G3" s="3"/>
      <c r="H3" s="3"/>
      <c r="I3" s="3"/>
      <c r="J3" s="3"/>
      <c r="K3" s="3"/>
      <c r="L3" s="3"/>
      <c r="M3" s="3"/>
      <c r="N3" s="3"/>
      <c r="O3" s="3"/>
      <c r="P3" s="3"/>
      <c r="Q3" s="73"/>
      <c r="R3" s="10" t="s">
        <v>4</v>
      </c>
      <c r="S3" s="16" t="s">
        <v>12</v>
      </c>
      <c r="T3" s="10" t="s">
        <v>139</v>
      </c>
      <c r="U3" s="16">
        <v>2013</v>
      </c>
      <c r="V3" s="10">
        <v>2013</v>
      </c>
      <c r="W3" s="5"/>
    </row>
    <row r="4" spans="5:24" ht="12.75">
      <c r="E4" s="11">
        <v>2013</v>
      </c>
      <c r="M4" s="13" t="s">
        <v>100</v>
      </c>
      <c r="Q4" s="71" t="s">
        <v>101</v>
      </c>
      <c r="R4" s="4" t="s">
        <v>14</v>
      </c>
      <c r="S4" s="4" t="s">
        <v>15</v>
      </c>
      <c r="T4" s="4" t="s">
        <v>16</v>
      </c>
      <c r="U4" s="6" t="s">
        <v>17</v>
      </c>
      <c r="V4" s="12" t="s">
        <v>18</v>
      </c>
      <c r="W4" s="5"/>
      <c r="X4" s="74"/>
    </row>
    <row r="5" spans="1:23" ht="12.75">
      <c r="A5" t="s">
        <v>19</v>
      </c>
      <c r="B5" t="s">
        <v>20</v>
      </c>
      <c r="C5" t="s">
        <v>21</v>
      </c>
      <c r="Q5" s="72" t="s">
        <v>102</v>
      </c>
      <c r="R5" s="8" t="s">
        <v>23</v>
      </c>
      <c r="S5" s="8" t="s">
        <v>16</v>
      </c>
      <c r="T5" s="8" t="s">
        <v>140</v>
      </c>
      <c r="U5" s="5" t="s">
        <v>25</v>
      </c>
      <c r="V5" s="9" t="s">
        <v>16</v>
      </c>
      <c r="W5" s="5"/>
    </row>
    <row r="6" spans="1:23" ht="12.75">
      <c r="A6" s="14"/>
      <c r="C6" s="14"/>
      <c r="D6" t="s">
        <v>26</v>
      </c>
      <c r="E6" t="s">
        <v>27</v>
      </c>
      <c r="F6" t="s">
        <v>28</v>
      </c>
      <c r="G6" t="s">
        <v>29</v>
      </c>
      <c r="H6" t="s">
        <v>30</v>
      </c>
      <c r="I6" t="s">
        <v>31</v>
      </c>
      <c r="J6" t="s">
        <v>31</v>
      </c>
      <c r="K6" t="s">
        <v>32</v>
      </c>
      <c r="L6" t="s">
        <v>33</v>
      </c>
      <c r="M6" t="s">
        <v>34</v>
      </c>
      <c r="N6" t="s">
        <v>35</v>
      </c>
      <c r="O6" t="s">
        <v>36</v>
      </c>
      <c r="P6">
        <v>2013</v>
      </c>
      <c r="Q6" s="73" t="s">
        <v>104</v>
      </c>
      <c r="R6" s="15"/>
      <c r="S6" s="15"/>
      <c r="T6" s="15"/>
      <c r="U6" s="16">
        <v>2013</v>
      </c>
      <c r="V6" s="10">
        <v>2013</v>
      </c>
      <c r="W6" s="5"/>
    </row>
    <row r="7" spans="1:23" ht="12.75">
      <c r="A7" s="17" t="s">
        <v>37</v>
      </c>
      <c r="B7" s="18" t="s">
        <v>38</v>
      </c>
      <c r="C7" s="18" t="s">
        <v>39</v>
      </c>
      <c r="D7" s="19">
        <v>0.232</v>
      </c>
      <c r="E7" s="19">
        <v>0.1077</v>
      </c>
      <c r="F7" s="19">
        <v>0.101</v>
      </c>
      <c r="G7" s="19">
        <v>0.112</v>
      </c>
      <c r="H7" s="19">
        <v>0.108</v>
      </c>
      <c r="I7" s="19">
        <v>0.1041</v>
      </c>
      <c r="J7" s="19">
        <v>0.1058</v>
      </c>
      <c r="K7" s="19">
        <v>0.1039</v>
      </c>
      <c r="L7" s="19">
        <v>0.1002</v>
      </c>
      <c r="M7" s="19">
        <v>0.0985</v>
      </c>
      <c r="N7" s="19">
        <v>0.0921</v>
      </c>
      <c r="O7" s="19">
        <v>0.0895</v>
      </c>
      <c r="P7" s="20">
        <f aca="true" t="shared" si="0" ref="P7:P21">SUM(D7:O7)</f>
        <v>1.3548</v>
      </c>
      <c r="Q7" s="86">
        <f>VALUE((P7/'2012'!P7)-1)</f>
        <v>0.050232558139534866</v>
      </c>
      <c r="R7" s="157">
        <v>17.3</v>
      </c>
      <c r="S7" s="89">
        <f aca="true" t="shared" si="1" ref="S7:S21">VALUE(P7/R7)</f>
        <v>0.0783121387283237</v>
      </c>
      <c r="T7" s="102">
        <f aca="true" t="shared" si="2" ref="T7:T18">VALUE(S7*12/12)</f>
        <v>0.0783121387283237</v>
      </c>
      <c r="U7" s="48">
        <v>0.035</v>
      </c>
      <c r="V7" s="32">
        <f aca="true" t="shared" si="3" ref="V7:V21">SUM(S7,U7)</f>
        <v>0.1133121387283237</v>
      </c>
      <c r="W7" s="103"/>
    </row>
    <row r="8" spans="1:23" ht="12.75">
      <c r="A8" s="25" t="s">
        <v>41</v>
      </c>
      <c r="B8" s="26" t="s">
        <v>105</v>
      </c>
      <c r="C8" s="26" t="s">
        <v>39</v>
      </c>
      <c r="D8" s="27">
        <v>0.1645</v>
      </c>
      <c r="E8" s="27">
        <v>0.158</v>
      </c>
      <c r="F8" s="27">
        <v>0.165</v>
      </c>
      <c r="G8" s="27">
        <v>0.159</v>
      </c>
      <c r="H8" s="27">
        <v>0.161</v>
      </c>
      <c r="I8" s="27">
        <v>0.152</v>
      </c>
      <c r="J8" s="27">
        <v>0.1653</v>
      </c>
      <c r="K8" s="27">
        <v>0.1478</v>
      </c>
      <c r="L8" s="27">
        <v>0.1545</v>
      </c>
      <c r="M8" s="27">
        <v>0.149</v>
      </c>
      <c r="N8" s="27">
        <v>0.1472</v>
      </c>
      <c r="O8" s="27">
        <v>0.1462</v>
      </c>
      <c r="P8" s="28">
        <f t="shared" si="0"/>
        <v>1.8695</v>
      </c>
      <c r="Q8" s="104">
        <f>VALUE((P8/'2012'!P8)-1)</f>
        <v>-0.20484028752498828</v>
      </c>
      <c r="R8" s="157">
        <v>30.8</v>
      </c>
      <c r="S8" s="89">
        <f t="shared" si="1"/>
        <v>0.060698051948051945</v>
      </c>
      <c r="T8" s="90">
        <f t="shared" si="2"/>
        <v>0.060698051948051945</v>
      </c>
      <c r="U8" s="105">
        <v>-0.003</v>
      </c>
      <c r="V8" s="32">
        <f t="shared" si="3"/>
        <v>0.05769805194805194</v>
      </c>
      <c r="W8" s="103"/>
    </row>
    <row r="9" spans="1:23" ht="12.75">
      <c r="A9" s="25" t="s">
        <v>43</v>
      </c>
      <c r="B9" s="26" t="s">
        <v>44</v>
      </c>
      <c r="C9" s="26" t="s">
        <v>39</v>
      </c>
      <c r="D9" s="27">
        <v>0.129</v>
      </c>
      <c r="E9" s="27">
        <v>0.1253</v>
      </c>
      <c r="F9" s="27">
        <v>0.1299</v>
      </c>
      <c r="G9" s="27">
        <v>0.1375</v>
      </c>
      <c r="H9" s="27">
        <v>0.1307</v>
      </c>
      <c r="I9" s="27">
        <v>0.1329</v>
      </c>
      <c r="J9" s="27">
        <v>0.1207</v>
      </c>
      <c r="K9" s="27">
        <v>0.1163</v>
      </c>
      <c r="L9" s="27">
        <v>0.1131</v>
      </c>
      <c r="M9" s="27">
        <v>0.1059</v>
      </c>
      <c r="N9" s="27">
        <v>0.1126</v>
      </c>
      <c r="O9" s="27">
        <v>0.1117</v>
      </c>
      <c r="P9" s="28">
        <f t="shared" si="0"/>
        <v>1.4656000000000002</v>
      </c>
      <c r="Q9" s="104">
        <f>VALUE((P9/'2012'!P9)-1)</f>
        <v>-0.1807713806595863</v>
      </c>
      <c r="R9" s="157">
        <v>18.9</v>
      </c>
      <c r="S9" s="89">
        <f t="shared" si="1"/>
        <v>0.07754497354497357</v>
      </c>
      <c r="T9" s="90">
        <f t="shared" si="2"/>
        <v>0.07754497354497357</v>
      </c>
      <c r="U9" s="48">
        <v>0.076</v>
      </c>
      <c r="V9" s="32">
        <f t="shared" si="3"/>
        <v>0.15354497354497357</v>
      </c>
      <c r="W9" s="103"/>
    </row>
    <row r="10" spans="1:23" ht="12.75">
      <c r="A10" s="25" t="s">
        <v>106</v>
      </c>
      <c r="B10" s="26" t="s">
        <v>107</v>
      </c>
      <c r="C10" s="26" t="s">
        <v>39</v>
      </c>
      <c r="D10" s="35">
        <v>0.119</v>
      </c>
      <c r="E10" s="35">
        <v>0.0682</v>
      </c>
      <c r="F10" s="35">
        <v>0.063</v>
      </c>
      <c r="G10" s="35">
        <v>0.0671</v>
      </c>
      <c r="H10" s="35">
        <v>0.067</v>
      </c>
      <c r="I10" s="35">
        <v>0.0627</v>
      </c>
      <c r="J10" s="35">
        <v>0.0623</v>
      </c>
      <c r="K10" s="35">
        <v>0.0617</v>
      </c>
      <c r="L10" s="35">
        <v>0.0604</v>
      </c>
      <c r="M10" s="35">
        <v>0.0606</v>
      </c>
      <c r="N10" s="35">
        <v>0.064</v>
      </c>
      <c r="O10" s="35">
        <v>0.062</v>
      </c>
      <c r="P10" s="28">
        <f t="shared" si="0"/>
        <v>0.8180000000000001</v>
      </c>
      <c r="Q10" s="78"/>
      <c r="R10" s="157">
        <v>11.1</v>
      </c>
      <c r="S10" s="89">
        <f t="shared" si="1"/>
        <v>0.0736936936936937</v>
      </c>
      <c r="T10" s="90">
        <f t="shared" si="2"/>
        <v>0.0736936936936937</v>
      </c>
      <c r="U10" s="105">
        <v>-0.015</v>
      </c>
      <c r="V10" s="32">
        <f t="shared" si="3"/>
        <v>0.058693693693693705</v>
      </c>
      <c r="W10" s="106"/>
    </row>
    <row r="11" spans="1:23" ht="12.75">
      <c r="A11" s="25" t="s">
        <v>45</v>
      </c>
      <c r="B11" s="26" t="s">
        <v>141</v>
      </c>
      <c r="C11" s="26" t="s">
        <v>39</v>
      </c>
      <c r="D11" s="35">
        <v>0.2065</v>
      </c>
      <c r="E11" s="35">
        <v>0.246</v>
      </c>
      <c r="F11" s="35">
        <v>0.253</v>
      </c>
      <c r="G11" s="35">
        <v>0.267</v>
      </c>
      <c r="H11" s="35">
        <v>0.263</v>
      </c>
      <c r="I11" s="35">
        <v>0.2381</v>
      </c>
      <c r="J11" s="35">
        <v>0.277</v>
      </c>
      <c r="K11" s="35">
        <v>0.2559</v>
      </c>
      <c r="L11" s="35">
        <v>0.2019</v>
      </c>
      <c r="M11" s="35">
        <v>0.2341</v>
      </c>
      <c r="N11" s="35">
        <v>0.2295</v>
      </c>
      <c r="O11" s="35">
        <v>0.409</v>
      </c>
      <c r="P11" s="28">
        <f t="shared" si="0"/>
        <v>3.081</v>
      </c>
      <c r="Q11" s="104">
        <f>VALUE((P11/'2012'!P11)-1)</f>
        <v>-0.05024660912453771</v>
      </c>
      <c r="R11" s="157">
        <v>39.5</v>
      </c>
      <c r="S11" s="89">
        <f t="shared" si="1"/>
        <v>0.078</v>
      </c>
      <c r="T11" s="90">
        <f t="shared" si="2"/>
        <v>0.078</v>
      </c>
      <c r="U11" s="48">
        <v>0.037</v>
      </c>
      <c r="V11" s="32">
        <f t="shared" si="3"/>
        <v>0.11499999999999999</v>
      </c>
      <c r="W11" s="103"/>
    </row>
    <row r="12" spans="1:23" ht="12.75">
      <c r="A12" s="25" t="s">
        <v>109</v>
      </c>
      <c r="B12" s="26" t="s">
        <v>110</v>
      </c>
      <c r="C12" s="26" t="s">
        <v>39</v>
      </c>
      <c r="D12" s="80">
        <v>0.095</v>
      </c>
      <c r="E12" s="80">
        <v>0.089</v>
      </c>
      <c r="F12" s="80">
        <v>0.1012</v>
      </c>
      <c r="G12" s="80">
        <v>0.1025</v>
      </c>
      <c r="H12" s="80">
        <v>0.087</v>
      </c>
      <c r="I12" s="80">
        <v>0.0935</v>
      </c>
      <c r="J12" s="80">
        <v>0.09096</v>
      </c>
      <c r="K12" s="80">
        <v>0.0862</v>
      </c>
      <c r="L12" s="80">
        <v>0.08</v>
      </c>
      <c r="M12" s="80">
        <v>0.0825</v>
      </c>
      <c r="N12" s="35">
        <v>0.085</v>
      </c>
      <c r="O12" s="35">
        <v>0.0897</v>
      </c>
      <c r="P12" s="28">
        <f t="shared" si="0"/>
        <v>1.08256</v>
      </c>
      <c r="Q12" s="104">
        <f>VALUE((P12/'2012'!P12)-1)</f>
        <v>-0.017640653357531844</v>
      </c>
      <c r="R12" s="157">
        <v>23.75</v>
      </c>
      <c r="S12" s="89">
        <f t="shared" si="1"/>
        <v>0.045581473684210526</v>
      </c>
      <c r="T12" s="90">
        <f t="shared" si="2"/>
        <v>0.045581473684210526</v>
      </c>
      <c r="U12" s="48">
        <v>0.041</v>
      </c>
      <c r="V12" s="32">
        <f t="shared" si="3"/>
        <v>0.08658147368421053</v>
      </c>
      <c r="W12" s="103"/>
    </row>
    <row r="13" spans="1:23" ht="12.75">
      <c r="A13" s="25" t="s">
        <v>111</v>
      </c>
      <c r="B13" s="107" t="s">
        <v>142</v>
      </c>
      <c r="C13" s="26" t="s">
        <v>39</v>
      </c>
      <c r="D13" s="80">
        <v>0.262</v>
      </c>
      <c r="E13" s="80">
        <v>0.1509</v>
      </c>
      <c r="F13" s="80">
        <v>0.112</v>
      </c>
      <c r="G13" s="80">
        <v>0.10177</v>
      </c>
      <c r="H13" s="80">
        <v>0.1478</v>
      </c>
      <c r="I13" s="80">
        <v>0.096</v>
      </c>
      <c r="J13" s="80">
        <v>0.0292</v>
      </c>
      <c r="K13" s="80">
        <v>0.135</v>
      </c>
      <c r="L13" s="80">
        <v>0.1134</v>
      </c>
      <c r="M13" s="80">
        <v>0.053</v>
      </c>
      <c r="N13" s="35">
        <v>0.1119</v>
      </c>
      <c r="O13" s="35">
        <v>0</v>
      </c>
      <c r="P13" s="28">
        <f t="shared" si="0"/>
        <v>1.31297</v>
      </c>
      <c r="Q13" s="78"/>
      <c r="R13" s="157">
        <v>20</v>
      </c>
      <c r="S13" s="89">
        <f t="shared" si="1"/>
        <v>0.0656485</v>
      </c>
      <c r="T13" s="90">
        <f t="shared" si="2"/>
        <v>0.0656485</v>
      </c>
      <c r="U13" s="105">
        <v>-0.004</v>
      </c>
      <c r="V13" s="32">
        <f t="shared" si="3"/>
        <v>0.061648499999999995</v>
      </c>
      <c r="W13" s="103"/>
    </row>
    <row r="14" spans="1:23" ht="12.75">
      <c r="A14" s="25" t="s">
        <v>143</v>
      </c>
      <c r="B14" s="107" t="s">
        <v>144</v>
      </c>
      <c r="C14" s="26" t="s">
        <v>39</v>
      </c>
      <c r="D14" s="80">
        <v>0.1805</v>
      </c>
      <c r="E14" s="80">
        <v>0.0359</v>
      </c>
      <c r="F14" s="80">
        <v>0.047</v>
      </c>
      <c r="G14" s="80">
        <v>0.1637</v>
      </c>
      <c r="H14" s="80">
        <v>0.046</v>
      </c>
      <c r="I14" s="80">
        <v>0.047</v>
      </c>
      <c r="J14" s="80">
        <v>0.2047</v>
      </c>
      <c r="K14" s="80">
        <v>0.049</v>
      </c>
      <c r="L14" s="80">
        <v>0.0517</v>
      </c>
      <c r="M14" s="80">
        <v>0.1655</v>
      </c>
      <c r="N14" s="35">
        <v>0.0524</v>
      </c>
      <c r="O14" s="35">
        <v>0.0852</v>
      </c>
      <c r="P14" s="28">
        <f t="shared" si="0"/>
        <v>1.1286</v>
      </c>
      <c r="Q14" s="78"/>
      <c r="R14" s="157">
        <v>19.4</v>
      </c>
      <c r="S14" s="89">
        <f t="shared" si="1"/>
        <v>0.05817525773195877</v>
      </c>
      <c r="T14" s="108">
        <f t="shared" si="2"/>
        <v>0.05817525773195877</v>
      </c>
      <c r="U14" s="105">
        <v>-0.052</v>
      </c>
      <c r="V14" s="32">
        <f t="shared" si="3"/>
        <v>0.006175257731958775</v>
      </c>
      <c r="W14" s="103"/>
    </row>
    <row r="15" spans="1:23" ht="12.75">
      <c r="A15" s="25" t="s">
        <v>113</v>
      </c>
      <c r="B15" s="82" t="s">
        <v>145</v>
      </c>
      <c r="C15" s="26" t="s">
        <v>39</v>
      </c>
      <c r="D15" s="80">
        <v>0.2025</v>
      </c>
      <c r="E15" s="80">
        <v>0.22436</v>
      </c>
      <c r="F15" s="80">
        <v>0.184</v>
      </c>
      <c r="G15" s="80">
        <v>0.1818</v>
      </c>
      <c r="H15" s="80">
        <v>0.1787</v>
      </c>
      <c r="I15" s="80">
        <v>0.169</v>
      </c>
      <c r="J15" s="80">
        <v>0.17185</v>
      </c>
      <c r="K15" s="80">
        <v>0.1657</v>
      </c>
      <c r="L15" s="80">
        <v>0.1668</v>
      </c>
      <c r="M15" s="80">
        <v>0.16274</v>
      </c>
      <c r="N15" s="35">
        <v>0.216</v>
      </c>
      <c r="O15" s="35">
        <v>0.212</v>
      </c>
      <c r="P15" s="28">
        <f t="shared" si="0"/>
        <v>2.23545</v>
      </c>
      <c r="Q15" s="78"/>
      <c r="R15" s="157">
        <v>39.95</v>
      </c>
      <c r="S15" s="89">
        <f t="shared" si="1"/>
        <v>0.05595619524405507</v>
      </c>
      <c r="T15" s="90">
        <f t="shared" si="2"/>
        <v>0.05595619524405507</v>
      </c>
      <c r="U15" s="48">
        <v>0.02</v>
      </c>
      <c r="V15" s="32">
        <f t="shared" si="3"/>
        <v>0.07595619524405507</v>
      </c>
      <c r="W15" s="106"/>
    </row>
    <row r="16" spans="1:23" ht="12.75">
      <c r="A16" s="25" t="s">
        <v>146</v>
      </c>
      <c r="B16" s="82" t="s">
        <v>147</v>
      </c>
      <c r="C16" s="26" t="s">
        <v>39</v>
      </c>
      <c r="D16" s="80">
        <v>0.099</v>
      </c>
      <c r="E16" s="80">
        <v>0.09</v>
      </c>
      <c r="F16" s="80">
        <v>0.106</v>
      </c>
      <c r="G16" s="80">
        <v>0.087</v>
      </c>
      <c r="H16" s="80">
        <v>0.0987</v>
      </c>
      <c r="I16" s="80">
        <v>0.0895</v>
      </c>
      <c r="J16" s="80">
        <v>0.0999</v>
      </c>
      <c r="K16" s="80">
        <v>0.098</v>
      </c>
      <c r="L16" s="80">
        <v>0.095</v>
      </c>
      <c r="M16" s="80">
        <v>0.23</v>
      </c>
      <c r="N16" s="35">
        <v>0.1144</v>
      </c>
      <c r="O16" s="35">
        <v>0.12</v>
      </c>
      <c r="P16" s="28">
        <f t="shared" si="0"/>
        <v>1.3275000000000001</v>
      </c>
      <c r="Q16" s="78"/>
      <c r="R16" s="157">
        <v>20.2</v>
      </c>
      <c r="S16" s="89">
        <f t="shared" si="1"/>
        <v>0.06571782178217822</v>
      </c>
      <c r="T16" s="90">
        <f t="shared" si="2"/>
        <v>0.06571782178217822</v>
      </c>
      <c r="U16" s="48">
        <v>0.002</v>
      </c>
      <c r="V16" s="32">
        <f t="shared" si="3"/>
        <v>0.06771782178217822</v>
      </c>
      <c r="W16" s="103"/>
    </row>
    <row r="17" spans="1:23" ht="12.75">
      <c r="A17" s="25" t="s">
        <v>148</v>
      </c>
      <c r="B17" s="82" t="s">
        <v>149</v>
      </c>
      <c r="C17" s="26" t="s">
        <v>39</v>
      </c>
      <c r="D17" s="80">
        <v>0.113</v>
      </c>
      <c r="E17" s="80">
        <v>0.1854</v>
      </c>
      <c r="F17" s="80">
        <v>0.1894</v>
      </c>
      <c r="G17" s="80">
        <v>0.19</v>
      </c>
      <c r="H17" s="80">
        <v>0.1905</v>
      </c>
      <c r="I17" s="80">
        <v>0.188</v>
      </c>
      <c r="J17" s="80">
        <v>0.1986</v>
      </c>
      <c r="K17" s="80">
        <v>0.184</v>
      </c>
      <c r="L17" s="80">
        <v>0.177</v>
      </c>
      <c r="M17" s="80">
        <v>0.1764</v>
      </c>
      <c r="N17" s="35">
        <v>0.179</v>
      </c>
      <c r="O17" s="35">
        <v>0.1898</v>
      </c>
      <c r="P17" s="28">
        <f t="shared" si="0"/>
        <v>2.1611000000000002</v>
      </c>
      <c r="Q17" s="78"/>
      <c r="R17" s="157">
        <v>39</v>
      </c>
      <c r="S17" s="89">
        <f t="shared" si="1"/>
        <v>0.05541282051282052</v>
      </c>
      <c r="T17" s="90">
        <f t="shared" si="2"/>
        <v>0.05541282051282052</v>
      </c>
      <c r="U17" s="105">
        <v>-0.112</v>
      </c>
      <c r="V17" s="34">
        <f t="shared" si="3"/>
        <v>-0.056587179487179486</v>
      </c>
      <c r="W17" s="103"/>
    </row>
    <row r="18" spans="1:23" ht="12.75">
      <c r="A18" s="25" t="s">
        <v>150</v>
      </c>
      <c r="B18" s="82" t="s">
        <v>151</v>
      </c>
      <c r="C18" s="26" t="s">
        <v>39</v>
      </c>
      <c r="D18" s="80">
        <v>0.066</v>
      </c>
      <c r="E18" s="80">
        <v>0.078</v>
      </c>
      <c r="F18" s="80">
        <v>0.06</v>
      </c>
      <c r="G18" s="80">
        <v>0.0585</v>
      </c>
      <c r="H18" s="80">
        <v>0.0577</v>
      </c>
      <c r="I18" s="80">
        <v>0.06</v>
      </c>
      <c r="J18" s="80">
        <v>0.0606</v>
      </c>
      <c r="K18" s="80">
        <v>0.0592</v>
      </c>
      <c r="L18" s="80">
        <v>0.065</v>
      </c>
      <c r="M18" s="80">
        <v>0.0646</v>
      </c>
      <c r="N18" s="35">
        <v>0.0655</v>
      </c>
      <c r="O18" s="35">
        <v>0.0888</v>
      </c>
      <c r="P18" s="28">
        <f t="shared" si="0"/>
        <v>0.7838999999999999</v>
      </c>
      <c r="Q18" s="78"/>
      <c r="R18" s="157">
        <v>20.75</v>
      </c>
      <c r="S18" s="89">
        <f t="shared" si="1"/>
        <v>0.03777831325301204</v>
      </c>
      <c r="T18" s="90">
        <f t="shared" si="2"/>
        <v>0.03777831325301204</v>
      </c>
      <c r="U18" s="48">
        <v>0.142</v>
      </c>
      <c r="V18" s="32">
        <f t="shared" si="3"/>
        <v>0.17977831325301202</v>
      </c>
      <c r="W18" s="103"/>
    </row>
    <row r="19" spans="1:23" ht="12.75">
      <c r="A19" s="109" t="s">
        <v>152</v>
      </c>
      <c r="B19" s="82" t="s">
        <v>153</v>
      </c>
      <c r="C19" s="26" t="s">
        <v>39</v>
      </c>
      <c r="D19" s="80" t="s">
        <v>108</v>
      </c>
      <c r="E19" s="80" t="s">
        <v>108</v>
      </c>
      <c r="F19" s="80" t="s">
        <v>108</v>
      </c>
      <c r="G19" s="80">
        <v>0.115</v>
      </c>
      <c r="H19" s="80">
        <v>0.1157</v>
      </c>
      <c r="I19" s="80">
        <v>0.1079</v>
      </c>
      <c r="J19" s="80">
        <v>0.1108</v>
      </c>
      <c r="K19" s="80">
        <v>0.1091</v>
      </c>
      <c r="L19" s="80">
        <v>0.1047</v>
      </c>
      <c r="M19" s="80">
        <v>0.11095</v>
      </c>
      <c r="N19" s="35">
        <v>0.097</v>
      </c>
      <c r="O19" s="35">
        <v>0.095</v>
      </c>
      <c r="P19" s="28">
        <f t="shared" si="0"/>
        <v>0.96615</v>
      </c>
      <c r="Q19" s="78"/>
      <c r="R19" s="157">
        <v>19.1</v>
      </c>
      <c r="S19" s="89">
        <f t="shared" si="1"/>
        <v>0.050583769633507844</v>
      </c>
      <c r="T19" s="90">
        <f>VALUE(S19*12/9)</f>
        <v>0.06744502617801046</v>
      </c>
      <c r="U19" s="48">
        <v>0.016</v>
      </c>
      <c r="V19" s="32">
        <f t="shared" si="3"/>
        <v>0.06658376963350784</v>
      </c>
      <c r="W19" s="103"/>
    </row>
    <row r="20" spans="1:23" ht="12.75">
      <c r="A20" s="109" t="s">
        <v>154</v>
      </c>
      <c r="B20" s="82" t="s">
        <v>155</v>
      </c>
      <c r="C20" s="26" t="s">
        <v>39</v>
      </c>
      <c r="D20" s="80">
        <v>0</v>
      </c>
      <c r="E20" s="80">
        <v>0.1008</v>
      </c>
      <c r="F20" s="80">
        <v>0.059</v>
      </c>
      <c r="G20" s="80">
        <v>0.0585</v>
      </c>
      <c r="H20" s="80">
        <v>0.0967</v>
      </c>
      <c r="I20" s="80">
        <v>0.0504</v>
      </c>
      <c r="J20" s="80">
        <v>0.0726</v>
      </c>
      <c r="K20" s="80">
        <v>0.1012</v>
      </c>
      <c r="L20" s="80">
        <v>0.1132</v>
      </c>
      <c r="M20" s="80">
        <v>0.0639</v>
      </c>
      <c r="N20" s="35">
        <v>0.0364</v>
      </c>
      <c r="O20" s="35">
        <v>0.135</v>
      </c>
      <c r="P20" s="28">
        <f t="shared" si="0"/>
        <v>0.8876999999999999</v>
      </c>
      <c r="Q20" s="110"/>
      <c r="R20" s="157">
        <v>15.8</v>
      </c>
      <c r="S20" s="89">
        <f t="shared" si="1"/>
        <v>0.05618354430379746</v>
      </c>
      <c r="T20" s="90">
        <f>VALUE(S20*12/12)</f>
        <v>0.05618354430379746</v>
      </c>
      <c r="U20" s="111">
        <v>0.047</v>
      </c>
      <c r="V20" s="32">
        <f t="shared" si="3"/>
        <v>0.10318354430379746</v>
      </c>
      <c r="W20" s="103"/>
    </row>
    <row r="21" spans="1:23" ht="12.75">
      <c r="A21" s="36" t="s">
        <v>47</v>
      </c>
      <c r="B21" s="37" t="s">
        <v>48</v>
      </c>
      <c r="C21" s="37" t="s">
        <v>39</v>
      </c>
      <c r="D21" s="38">
        <v>0.399</v>
      </c>
      <c r="E21" s="38">
        <v>0.259</v>
      </c>
      <c r="F21" s="38">
        <v>0.321</v>
      </c>
      <c r="G21" s="38">
        <v>0.425</v>
      </c>
      <c r="H21" s="38">
        <v>0.274</v>
      </c>
      <c r="I21" s="38">
        <v>0.367</v>
      </c>
      <c r="J21" s="38">
        <v>0.286</v>
      </c>
      <c r="K21" s="38">
        <v>0.3011</v>
      </c>
      <c r="L21" s="38">
        <v>0.3686</v>
      </c>
      <c r="M21" s="38">
        <v>0.2808</v>
      </c>
      <c r="N21" s="38">
        <v>0.2964</v>
      </c>
      <c r="O21" s="112">
        <v>0.3583</v>
      </c>
      <c r="P21" s="39">
        <f t="shared" si="0"/>
        <v>3.9361999999999995</v>
      </c>
      <c r="Q21" s="113">
        <f>VALUE((P21/'2012'!P15)-1)</f>
        <v>-0.07405316396142081</v>
      </c>
      <c r="R21" s="158">
        <v>85</v>
      </c>
      <c r="S21" s="114">
        <f t="shared" si="1"/>
        <v>0.04630823529411764</v>
      </c>
      <c r="T21" s="115">
        <f>VALUE(S21*12/12)</f>
        <v>0.04630823529411764</v>
      </c>
      <c r="U21" s="116">
        <v>-0.142</v>
      </c>
      <c r="V21" s="59">
        <f t="shared" si="3"/>
        <v>-0.09569176470588234</v>
      </c>
      <c r="W21" s="106"/>
    </row>
    <row r="22" spans="1:23" ht="12.75">
      <c r="A22" s="14"/>
      <c r="B22" s="14"/>
      <c r="C22" s="14"/>
      <c r="D22" s="44"/>
      <c r="E22" s="44"/>
      <c r="F22" s="44"/>
      <c r="G22" s="44"/>
      <c r="H22" s="44"/>
      <c r="I22" s="44"/>
      <c r="J22" s="44"/>
      <c r="K22" s="44"/>
      <c r="L22" s="44"/>
      <c r="M22" s="44"/>
      <c r="N22" s="44"/>
      <c r="O22" s="44"/>
      <c r="P22" s="45"/>
      <c r="Q22" s="84"/>
      <c r="R22" s="157"/>
      <c r="S22" s="30"/>
      <c r="T22" s="46"/>
      <c r="U22" s="47"/>
      <c r="V22" s="117"/>
      <c r="W22" s="106"/>
    </row>
    <row r="23" spans="1:23" ht="12.75">
      <c r="A23" s="17" t="s">
        <v>49</v>
      </c>
      <c r="B23" s="18" t="s">
        <v>50</v>
      </c>
      <c r="C23" s="18" t="s">
        <v>51</v>
      </c>
      <c r="D23" s="19">
        <v>0.36</v>
      </c>
      <c r="E23" s="19">
        <v>0</v>
      </c>
      <c r="F23" s="19">
        <v>0</v>
      </c>
      <c r="G23" s="19">
        <v>0.155</v>
      </c>
      <c r="H23" s="19">
        <v>0</v>
      </c>
      <c r="I23" s="19">
        <v>0</v>
      </c>
      <c r="J23" s="19">
        <v>0.5513</v>
      </c>
      <c r="K23" s="19">
        <v>0</v>
      </c>
      <c r="L23" s="19">
        <v>0</v>
      </c>
      <c r="M23" s="19">
        <v>0.1644</v>
      </c>
      <c r="N23" s="19">
        <v>0</v>
      </c>
      <c r="O23" s="19">
        <v>0</v>
      </c>
      <c r="P23" s="20">
        <f aca="true" t="shared" si="4" ref="P23:P46">SUM(D23:O23)</f>
        <v>1.2307000000000001</v>
      </c>
      <c r="Q23" s="118">
        <f>VALUE((P23/'2012'!P17)-1)</f>
        <v>0.08815207780725043</v>
      </c>
      <c r="R23" s="159">
        <v>21.9</v>
      </c>
      <c r="S23" s="119">
        <f aca="true" t="shared" si="5" ref="S23:S46">VALUE(P23/R23)</f>
        <v>0.05619634703196348</v>
      </c>
      <c r="T23" s="120">
        <f aca="true" t="shared" si="6" ref="T23:T41">VALUE(S23*12/12)</f>
        <v>0.05619634703196349</v>
      </c>
      <c r="U23" s="121">
        <v>0.032</v>
      </c>
      <c r="V23" s="51">
        <f aca="true" t="shared" si="7" ref="V23:V46">SUM(S23,U23)</f>
        <v>0.08819634703196348</v>
      </c>
      <c r="W23" s="106"/>
    </row>
    <row r="24" spans="1:23" ht="12.75">
      <c r="A24" s="25" t="s">
        <v>52</v>
      </c>
      <c r="B24" s="26" t="s">
        <v>53</v>
      </c>
      <c r="C24" s="26" t="s">
        <v>51</v>
      </c>
      <c r="D24" s="27">
        <v>0</v>
      </c>
      <c r="E24" s="27">
        <v>0</v>
      </c>
      <c r="F24" s="27">
        <v>0</v>
      </c>
      <c r="G24" s="27">
        <v>0</v>
      </c>
      <c r="H24" s="27">
        <v>0</v>
      </c>
      <c r="I24" s="27">
        <v>0.8114</v>
      </c>
      <c r="J24" s="27">
        <v>0</v>
      </c>
      <c r="K24" s="27">
        <v>0</v>
      </c>
      <c r="L24" s="27">
        <v>0.4021</v>
      </c>
      <c r="M24" s="27">
        <v>0</v>
      </c>
      <c r="N24" s="27">
        <v>0</v>
      </c>
      <c r="O24" s="27">
        <v>0.3636</v>
      </c>
      <c r="P24" s="28">
        <f t="shared" si="4"/>
        <v>1.5771</v>
      </c>
      <c r="Q24" s="104">
        <f>VALUE((P24/'2012'!P18)-1)</f>
        <v>-0.041742617572001484</v>
      </c>
      <c r="R24" s="157">
        <v>30.2</v>
      </c>
      <c r="S24" s="89">
        <f t="shared" si="5"/>
        <v>0.05222185430463576</v>
      </c>
      <c r="T24" s="122">
        <f t="shared" si="6"/>
        <v>0.05222185430463575</v>
      </c>
      <c r="U24" s="105">
        <v>-0.038</v>
      </c>
      <c r="V24" s="32">
        <f t="shared" si="7"/>
        <v>0.01422185430463576</v>
      </c>
      <c r="W24" s="106"/>
    </row>
    <row r="25" spans="1:23" ht="12.75">
      <c r="A25" s="25" t="s">
        <v>54</v>
      </c>
      <c r="B25" s="26" t="s">
        <v>156</v>
      </c>
      <c r="C25" s="26" t="s">
        <v>51</v>
      </c>
      <c r="D25" s="27">
        <v>0.3315</v>
      </c>
      <c r="E25" s="27">
        <v>0</v>
      </c>
      <c r="F25" s="27">
        <v>0</v>
      </c>
      <c r="G25" s="27">
        <v>0.3076</v>
      </c>
      <c r="H25" s="27">
        <v>0</v>
      </c>
      <c r="I25" s="27">
        <v>0</v>
      </c>
      <c r="J25" s="27">
        <v>1.2507</v>
      </c>
      <c r="K25" s="27">
        <v>0</v>
      </c>
      <c r="L25" s="27">
        <v>0</v>
      </c>
      <c r="M25" s="27">
        <v>0.511</v>
      </c>
      <c r="N25" s="27">
        <v>0</v>
      </c>
      <c r="O25" s="27">
        <v>0</v>
      </c>
      <c r="P25" s="28">
        <f t="shared" si="4"/>
        <v>2.4008</v>
      </c>
      <c r="Q25" s="77">
        <f>VALUE((P25/'2012'!P19)-1)</f>
        <v>0.1968095712861413</v>
      </c>
      <c r="R25" s="157">
        <v>35.3</v>
      </c>
      <c r="S25" s="89">
        <f t="shared" si="5"/>
        <v>0.06801133144475921</v>
      </c>
      <c r="T25" s="90">
        <f t="shared" si="6"/>
        <v>0.06801133144475921</v>
      </c>
      <c r="U25" s="123">
        <v>-0.055</v>
      </c>
      <c r="V25" s="32">
        <f t="shared" si="7"/>
        <v>0.01301133144475921</v>
      </c>
      <c r="W25" s="106"/>
    </row>
    <row r="26" spans="1:23" ht="12.75">
      <c r="A26" s="25" t="s">
        <v>157</v>
      </c>
      <c r="B26" s="26" t="s">
        <v>57</v>
      </c>
      <c r="C26" s="26" t="s">
        <v>51</v>
      </c>
      <c r="D26" s="27">
        <v>0</v>
      </c>
      <c r="E26" s="27">
        <v>0</v>
      </c>
      <c r="F26" s="27">
        <v>0</v>
      </c>
      <c r="G26" s="27">
        <v>0.27</v>
      </c>
      <c r="H26" s="27">
        <v>0</v>
      </c>
      <c r="I26" s="27">
        <v>0</v>
      </c>
      <c r="J26" s="27">
        <v>4.5</v>
      </c>
      <c r="K26" s="27">
        <v>0</v>
      </c>
      <c r="L26" s="27">
        <v>0</v>
      </c>
      <c r="M26" s="27">
        <v>0.73</v>
      </c>
      <c r="N26" s="27">
        <v>0</v>
      </c>
      <c r="O26" s="27">
        <v>0</v>
      </c>
      <c r="P26" s="28">
        <f t="shared" si="4"/>
        <v>5.5</v>
      </c>
      <c r="Q26" s="104">
        <f>VALUE((P26/'2012'!P20)-1)</f>
        <v>-0.07094594594594594</v>
      </c>
      <c r="R26" s="157">
        <v>78.3</v>
      </c>
      <c r="S26" s="89">
        <f t="shared" si="5"/>
        <v>0.070242656449553</v>
      </c>
      <c r="T26" s="90">
        <f t="shared" si="6"/>
        <v>0.070242656449553</v>
      </c>
      <c r="U26" s="48">
        <v>0.173</v>
      </c>
      <c r="V26" s="32">
        <f t="shared" si="7"/>
        <v>0.243242656449553</v>
      </c>
      <c r="W26" s="106"/>
    </row>
    <row r="27" spans="1:23" ht="12.75">
      <c r="A27" s="25" t="s">
        <v>58</v>
      </c>
      <c r="B27" s="26" t="s">
        <v>59</v>
      </c>
      <c r="C27" s="26" t="s">
        <v>51</v>
      </c>
      <c r="D27" s="27">
        <v>0.248</v>
      </c>
      <c r="E27" s="27">
        <v>0</v>
      </c>
      <c r="F27" s="27">
        <v>0</v>
      </c>
      <c r="G27" s="27">
        <v>0</v>
      </c>
      <c r="H27" s="27">
        <v>0</v>
      </c>
      <c r="I27" s="27">
        <v>0</v>
      </c>
      <c r="J27" s="27">
        <v>0.5482</v>
      </c>
      <c r="K27" s="27">
        <v>0</v>
      </c>
      <c r="L27" s="27">
        <v>0</v>
      </c>
      <c r="M27" s="27">
        <v>0.0886</v>
      </c>
      <c r="N27" s="27">
        <v>0</v>
      </c>
      <c r="O27" s="27">
        <v>0</v>
      </c>
      <c r="P27" s="28">
        <f t="shared" si="4"/>
        <v>0.8848</v>
      </c>
      <c r="Q27" s="104">
        <f>VALUE((P27/'2012'!P21)-1)</f>
        <v>-0.07544409613375125</v>
      </c>
      <c r="R27" s="157">
        <v>13.8</v>
      </c>
      <c r="S27" s="89">
        <f t="shared" si="5"/>
        <v>0.0641159420289855</v>
      </c>
      <c r="T27" s="90">
        <f t="shared" si="6"/>
        <v>0.0641159420289855</v>
      </c>
      <c r="U27" s="48">
        <v>0.048</v>
      </c>
      <c r="V27" s="32">
        <f t="shared" si="7"/>
        <v>0.1121159420289855</v>
      </c>
      <c r="W27" s="106"/>
    </row>
    <row r="28" spans="1:23" ht="12.75">
      <c r="A28" s="25" t="s">
        <v>84</v>
      </c>
      <c r="B28" s="26" t="s">
        <v>85</v>
      </c>
      <c r="C28" s="26" t="s">
        <v>51</v>
      </c>
      <c r="D28" s="27">
        <v>0</v>
      </c>
      <c r="E28" s="27">
        <v>0</v>
      </c>
      <c r="F28" s="27">
        <v>0</v>
      </c>
      <c r="G28" s="27">
        <v>0.1661</v>
      </c>
      <c r="H28" s="27">
        <v>0</v>
      </c>
      <c r="I28" s="27">
        <v>0</v>
      </c>
      <c r="J28" s="27">
        <v>0.6545</v>
      </c>
      <c r="K28" s="27">
        <v>0</v>
      </c>
      <c r="L28" s="27">
        <v>0</v>
      </c>
      <c r="M28" s="27">
        <v>0.0552</v>
      </c>
      <c r="N28" s="27">
        <v>0</v>
      </c>
      <c r="O28" s="27">
        <v>0</v>
      </c>
      <c r="P28" s="28">
        <f t="shared" si="4"/>
        <v>0.8758</v>
      </c>
      <c r="Q28" s="104">
        <f>VALUE((P28/'2012'!P46)-1)</f>
        <v>-0.017059483726150404</v>
      </c>
      <c r="R28" s="157">
        <v>15.4</v>
      </c>
      <c r="S28" s="89">
        <f t="shared" si="5"/>
        <v>0.05687012987012987</v>
      </c>
      <c r="T28" s="90">
        <f t="shared" si="6"/>
        <v>0.05687012987012987</v>
      </c>
      <c r="U28" s="48">
        <v>0.105</v>
      </c>
      <c r="V28" s="32">
        <f t="shared" si="7"/>
        <v>0.16187012987012986</v>
      </c>
      <c r="W28" s="106"/>
    </row>
    <row r="29" spans="1:23" ht="12.75">
      <c r="A29" s="25" t="s">
        <v>158</v>
      </c>
      <c r="B29" s="26" t="s">
        <v>61</v>
      </c>
      <c r="C29" s="26" t="s">
        <v>51</v>
      </c>
      <c r="D29" s="27">
        <v>0</v>
      </c>
      <c r="E29" s="27">
        <v>0</v>
      </c>
      <c r="F29" s="27">
        <v>0.05</v>
      </c>
      <c r="G29" s="27">
        <v>0</v>
      </c>
      <c r="H29" s="27">
        <v>0</v>
      </c>
      <c r="I29" s="27">
        <v>0.45</v>
      </c>
      <c r="J29" s="27">
        <v>0</v>
      </c>
      <c r="K29" s="27">
        <v>0</v>
      </c>
      <c r="L29" s="27">
        <v>0.21</v>
      </c>
      <c r="M29" s="27">
        <v>0</v>
      </c>
      <c r="N29" s="27">
        <v>0</v>
      </c>
      <c r="O29" s="27">
        <v>0.06</v>
      </c>
      <c r="P29" s="28">
        <f t="shared" si="4"/>
        <v>0.77</v>
      </c>
      <c r="Q29" s="104">
        <f>VALUE((P29/'2012'!P22)-1)</f>
        <v>-0.18085106382978722</v>
      </c>
      <c r="R29" s="157">
        <v>15.25</v>
      </c>
      <c r="S29" s="89">
        <f t="shared" si="5"/>
        <v>0.050491803278688525</v>
      </c>
      <c r="T29" s="90">
        <f t="shared" si="6"/>
        <v>0.050491803278688525</v>
      </c>
      <c r="U29" s="48">
        <v>0.115</v>
      </c>
      <c r="V29" s="32">
        <f t="shared" si="7"/>
        <v>0.16549180327868854</v>
      </c>
      <c r="W29" s="103"/>
    </row>
    <row r="30" spans="1:23" ht="12.75">
      <c r="A30" s="25" t="s">
        <v>115</v>
      </c>
      <c r="B30" s="26" t="s">
        <v>116</v>
      </c>
      <c r="C30" s="26" t="s">
        <v>51</v>
      </c>
      <c r="D30" s="27">
        <v>0</v>
      </c>
      <c r="E30" s="27">
        <v>0</v>
      </c>
      <c r="F30" s="27">
        <v>0.2531</v>
      </c>
      <c r="G30" s="27">
        <v>0</v>
      </c>
      <c r="H30" s="27">
        <v>0</v>
      </c>
      <c r="I30" s="27">
        <v>0.3107</v>
      </c>
      <c r="J30" s="27">
        <v>0</v>
      </c>
      <c r="K30" s="27">
        <v>0</v>
      </c>
      <c r="L30" s="27">
        <v>0.4392</v>
      </c>
      <c r="M30" s="27">
        <v>0</v>
      </c>
      <c r="N30" s="27">
        <v>0</v>
      </c>
      <c r="O30" s="27">
        <v>0.073</v>
      </c>
      <c r="P30" s="28">
        <f t="shared" si="4"/>
        <v>1.0759999999999998</v>
      </c>
      <c r="Q30" s="77">
        <f>VALUE((P30/'2012'!P23)-1)</f>
        <v>0.22635058126282193</v>
      </c>
      <c r="R30" s="157">
        <v>28.5</v>
      </c>
      <c r="S30" s="89">
        <f t="shared" si="5"/>
        <v>0.037754385964912276</v>
      </c>
      <c r="T30" s="90">
        <f t="shared" si="6"/>
        <v>0.037754385964912276</v>
      </c>
      <c r="U30" s="48">
        <v>0.178</v>
      </c>
      <c r="V30" s="32">
        <f t="shared" si="7"/>
        <v>0.21575438596491225</v>
      </c>
      <c r="W30" s="103"/>
    </row>
    <row r="31" spans="1:23" ht="12.75">
      <c r="A31" s="25" t="s">
        <v>117</v>
      </c>
      <c r="B31" s="26" t="s">
        <v>118</v>
      </c>
      <c r="C31" s="26" t="s">
        <v>51</v>
      </c>
      <c r="D31" s="27">
        <v>0</v>
      </c>
      <c r="E31" s="27">
        <v>0</v>
      </c>
      <c r="F31" s="27">
        <v>0.2192</v>
      </c>
      <c r="G31" s="27">
        <v>0</v>
      </c>
      <c r="H31" s="27">
        <v>0</v>
      </c>
      <c r="I31" s="27">
        <v>0.4272</v>
      </c>
      <c r="J31" s="27">
        <v>0</v>
      </c>
      <c r="K31" s="27">
        <v>0</v>
      </c>
      <c r="L31" s="27">
        <v>0.3116</v>
      </c>
      <c r="M31" s="27">
        <v>0</v>
      </c>
      <c r="N31" s="27">
        <v>0</v>
      </c>
      <c r="O31" s="27">
        <v>0.1597</v>
      </c>
      <c r="P31" s="28">
        <f t="shared" si="4"/>
        <v>1.1177000000000001</v>
      </c>
      <c r="Q31" s="77">
        <f>VALUE((P31/'2012'!P24)-1)</f>
        <v>0.25570160656106045</v>
      </c>
      <c r="R31" s="157">
        <v>30.6</v>
      </c>
      <c r="S31" s="89">
        <f t="shared" si="5"/>
        <v>0.036526143790849674</v>
      </c>
      <c r="T31" s="90">
        <f t="shared" si="6"/>
        <v>0.036526143790849674</v>
      </c>
      <c r="U31" s="48">
        <v>0.143</v>
      </c>
      <c r="V31" s="32">
        <f t="shared" si="7"/>
        <v>0.17952614379084966</v>
      </c>
      <c r="W31" s="103"/>
    </row>
    <row r="32" spans="1:23" ht="12.75">
      <c r="A32" s="25" t="s">
        <v>62</v>
      </c>
      <c r="B32" s="26" t="s">
        <v>63</v>
      </c>
      <c r="C32" s="26" t="s">
        <v>51</v>
      </c>
      <c r="D32" s="27">
        <v>0.3107</v>
      </c>
      <c r="E32" s="27">
        <v>0</v>
      </c>
      <c r="F32" s="27">
        <v>0</v>
      </c>
      <c r="G32" s="27">
        <v>0.201</v>
      </c>
      <c r="H32" s="27">
        <v>0</v>
      </c>
      <c r="I32" s="27">
        <v>0</v>
      </c>
      <c r="J32" s="27">
        <v>0.316</v>
      </c>
      <c r="K32" s="27">
        <v>0</v>
      </c>
      <c r="L32" s="27">
        <v>0</v>
      </c>
      <c r="M32" s="27">
        <v>0.167</v>
      </c>
      <c r="N32" s="27">
        <v>0</v>
      </c>
      <c r="O32" s="27">
        <v>0</v>
      </c>
      <c r="P32" s="28">
        <f t="shared" si="4"/>
        <v>0.9947000000000001</v>
      </c>
      <c r="Q32" s="124">
        <f>VALUE((P32/'2012'!P25)-1)</f>
        <v>0.13550228310502277</v>
      </c>
      <c r="R32" s="157">
        <v>35.25</v>
      </c>
      <c r="S32" s="89">
        <f t="shared" si="5"/>
        <v>0.02821843971631206</v>
      </c>
      <c r="T32" s="108">
        <f t="shared" si="6"/>
        <v>0.02821843971631206</v>
      </c>
      <c r="U32" s="48">
        <v>0.188</v>
      </c>
      <c r="V32" s="32">
        <f t="shared" si="7"/>
        <v>0.21621843971631205</v>
      </c>
      <c r="W32" s="106"/>
    </row>
    <row r="33" spans="1:23" ht="12.75">
      <c r="A33" s="25" t="s">
        <v>64</v>
      </c>
      <c r="B33" s="26" t="s">
        <v>65</v>
      </c>
      <c r="C33" s="26" t="s">
        <v>51</v>
      </c>
      <c r="D33" s="27">
        <v>0</v>
      </c>
      <c r="E33" s="27">
        <v>0</v>
      </c>
      <c r="F33" s="27">
        <v>0</v>
      </c>
      <c r="G33" s="27">
        <v>0</v>
      </c>
      <c r="H33" s="27">
        <v>0</v>
      </c>
      <c r="I33" s="27">
        <v>0</v>
      </c>
      <c r="J33" s="27">
        <v>0.8552</v>
      </c>
      <c r="K33" s="27">
        <v>0</v>
      </c>
      <c r="L33" s="27">
        <v>0</v>
      </c>
      <c r="M33" s="27">
        <v>0.0148</v>
      </c>
      <c r="N33" s="27">
        <v>0</v>
      </c>
      <c r="O33" s="27">
        <v>0</v>
      </c>
      <c r="P33" s="28">
        <f t="shared" si="4"/>
        <v>0.87</v>
      </c>
      <c r="Q33" s="104">
        <f>VALUE((P33/'2012'!P26)-1)</f>
        <v>-0.6945224719101124</v>
      </c>
      <c r="R33" s="157">
        <v>26.5</v>
      </c>
      <c r="S33" s="89">
        <f t="shared" si="5"/>
        <v>0.03283018867924528</v>
      </c>
      <c r="T33" s="108">
        <f t="shared" si="6"/>
        <v>0.03283018867924528</v>
      </c>
      <c r="U33" s="48">
        <v>0.202</v>
      </c>
      <c r="V33" s="32">
        <f t="shared" si="7"/>
        <v>0.2348301886792453</v>
      </c>
      <c r="W33" s="103"/>
    </row>
    <row r="34" spans="1:23" ht="12.75">
      <c r="A34" s="25" t="s">
        <v>66</v>
      </c>
      <c r="B34" s="26" t="s">
        <v>67</v>
      </c>
      <c r="C34" s="26" t="s">
        <v>51</v>
      </c>
      <c r="D34" s="27">
        <v>0.3047</v>
      </c>
      <c r="E34" s="27">
        <v>0</v>
      </c>
      <c r="F34" s="27">
        <v>0</v>
      </c>
      <c r="G34" s="27">
        <v>0.319</v>
      </c>
      <c r="H34" s="27">
        <v>0</v>
      </c>
      <c r="I34" s="27">
        <v>0</v>
      </c>
      <c r="J34" s="27">
        <v>0.5282</v>
      </c>
      <c r="K34" s="27">
        <v>0</v>
      </c>
      <c r="L34" s="27">
        <v>0</v>
      </c>
      <c r="M34" s="27">
        <v>0.5153</v>
      </c>
      <c r="N34" s="27">
        <v>0</v>
      </c>
      <c r="O34" s="27">
        <v>0</v>
      </c>
      <c r="P34" s="28">
        <f t="shared" si="4"/>
        <v>1.6671999999999998</v>
      </c>
      <c r="Q34" s="77">
        <f>VALUE((P34/'2012'!P27)-1)</f>
        <v>0.15457063711911356</v>
      </c>
      <c r="R34" s="157">
        <v>27</v>
      </c>
      <c r="S34" s="89">
        <f t="shared" si="5"/>
        <v>0.06174814814814814</v>
      </c>
      <c r="T34" s="90">
        <f t="shared" si="6"/>
        <v>0.06174814814814814</v>
      </c>
      <c r="U34" s="48">
        <v>0.051</v>
      </c>
      <c r="V34" s="32">
        <f t="shared" si="7"/>
        <v>0.11274814814814814</v>
      </c>
      <c r="W34" s="106"/>
    </row>
    <row r="35" spans="1:23" ht="12.75">
      <c r="A35" s="25" t="s">
        <v>68</v>
      </c>
      <c r="B35" s="26" t="s">
        <v>69</v>
      </c>
      <c r="C35" s="26" t="s">
        <v>51</v>
      </c>
      <c r="D35" s="27">
        <v>0</v>
      </c>
      <c r="E35" s="27">
        <v>0.165</v>
      </c>
      <c r="F35" s="27">
        <v>0</v>
      </c>
      <c r="G35" s="27">
        <v>0</v>
      </c>
      <c r="H35" s="27">
        <v>0.1485</v>
      </c>
      <c r="I35" s="27">
        <v>0</v>
      </c>
      <c r="J35" s="27">
        <v>0</v>
      </c>
      <c r="K35" s="27">
        <v>0.098</v>
      </c>
      <c r="L35" s="27">
        <v>0</v>
      </c>
      <c r="M35" s="27">
        <v>0</v>
      </c>
      <c r="N35" s="27">
        <v>0.1712</v>
      </c>
      <c r="O35" s="27">
        <v>0</v>
      </c>
      <c r="P35" s="28">
        <f t="shared" si="4"/>
        <v>0.5827</v>
      </c>
      <c r="Q35" s="104">
        <f>VALUE((P35/'2012'!P28)-1)</f>
        <v>-0.2168010752688172</v>
      </c>
      <c r="R35" s="157">
        <v>19.5</v>
      </c>
      <c r="S35" s="89">
        <f t="shared" si="5"/>
        <v>0.02988205128205128</v>
      </c>
      <c r="T35" s="122">
        <f t="shared" si="6"/>
        <v>0.02988205128205128</v>
      </c>
      <c r="U35" s="105">
        <v>-0.127</v>
      </c>
      <c r="V35" s="34">
        <f t="shared" si="7"/>
        <v>-0.09711794871794872</v>
      </c>
      <c r="W35" s="103"/>
    </row>
    <row r="36" spans="1:23" ht="12.75">
      <c r="A36" s="25" t="s">
        <v>70</v>
      </c>
      <c r="B36" s="26" t="s">
        <v>71</v>
      </c>
      <c r="C36" s="26" t="s">
        <v>51</v>
      </c>
      <c r="D36" s="27">
        <v>0</v>
      </c>
      <c r="E36" s="27">
        <v>0.178</v>
      </c>
      <c r="F36" s="27">
        <v>0</v>
      </c>
      <c r="G36" s="27">
        <v>0</v>
      </c>
      <c r="H36" s="27">
        <v>0.1831</v>
      </c>
      <c r="I36" s="27">
        <v>0</v>
      </c>
      <c r="J36" s="27">
        <v>0</v>
      </c>
      <c r="K36" s="27">
        <v>0.167</v>
      </c>
      <c r="L36" s="27">
        <v>0</v>
      </c>
      <c r="M36" s="27">
        <v>0</v>
      </c>
      <c r="N36" s="91">
        <v>0.15778</v>
      </c>
      <c r="O36" s="27">
        <v>0</v>
      </c>
      <c r="P36" s="28">
        <f t="shared" si="4"/>
        <v>0.68588</v>
      </c>
      <c r="Q36" s="78"/>
      <c r="R36" s="157">
        <v>11.85</v>
      </c>
      <c r="S36" s="89">
        <f t="shared" si="5"/>
        <v>0.05788016877637131</v>
      </c>
      <c r="T36" s="90">
        <f t="shared" si="6"/>
        <v>0.05788016877637131</v>
      </c>
      <c r="U36" s="48">
        <v>0.074</v>
      </c>
      <c r="V36" s="32">
        <f t="shared" si="7"/>
        <v>0.13188016877637132</v>
      </c>
      <c r="W36" s="106"/>
    </row>
    <row r="37" spans="1:23" ht="12.75">
      <c r="A37" s="25" t="s">
        <v>159</v>
      </c>
      <c r="B37" s="26" t="s">
        <v>73</v>
      </c>
      <c r="C37" s="26" t="s">
        <v>51</v>
      </c>
      <c r="D37" s="27">
        <v>0</v>
      </c>
      <c r="E37" s="27">
        <v>0</v>
      </c>
      <c r="F37" s="27">
        <v>0</v>
      </c>
      <c r="G37" s="27">
        <v>0.73</v>
      </c>
      <c r="H37" s="27">
        <v>0</v>
      </c>
      <c r="I37" s="27">
        <v>0</v>
      </c>
      <c r="J37" s="27">
        <v>1.35</v>
      </c>
      <c r="K37" s="27">
        <v>0</v>
      </c>
      <c r="L37" s="27">
        <v>0</v>
      </c>
      <c r="M37" s="27">
        <v>0.37</v>
      </c>
      <c r="N37" s="27">
        <v>0</v>
      </c>
      <c r="O37" s="27">
        <v>0</v>
      </c>
      <c r="P37" s="28">
        <f t="shared" si="4"/>
        <v>2.45</v>
      </c>
      <c r="Q37" s="104">
        <f>VALUE((P37/'2012'!P30)-1)</f>
        <v>-0.5167652859960552</v>
      </c>
      <c r="R37" s="157">
        <v>106.6</v>
      </c>
      <c r="S37" s="89">
        <f t="shared" si="5"/>
        <v>0.022983114446529083</v>
      </c>
      <c r="T37" s="122">
        <f t="shared" si="6"/>
        <v>0.02298311444652908</v>
      </c>
      <c r="U37" s="105">
        <v>-0.012</v>
      </c>
      <c r="V37" s="32">
        <f t="shared" si="7"/>
        <v>0.010983114446529083</v>
      </c>
      <c r="W37" s="103"/>
    </row>
    <row r="38" spans="1:23" ht="12.75">
      <c r="A38" s="25" t="s">
        <v>119</v>
      </c>
      <c r="B38" s="26" t="s">
        <v>120</v>
      </c>
      <c r="C38" s="26" t="s">
        <v>51</v>
      </c>
      <c r="D38" s="35">
        <v>0</v>
      </c>
      <c r="E38" s="35">
        <v>0</v>
      </c>
      <c r="F38" s="35">
        <v>0.092</v>
      </c>
      <c r="G38" s="35">
        <v>0</v>
      </c>
      <c r="H38" s="35">
        <v>0</v>
      </c>
      <c r="I38" s="35">
        <v>0.226</v>
      </c>
      <c r="J38" s="35">
        <v>0</v>
      </c>
      <c r="K38" s="35">
        <v>0</v>
      </c>
      <c r="L38" s="35">
        <v>0.3515</v>
      </c>
      <c r="M38" s="35">
        <v>0</v>
      </c>
      <c r="N38" s="35">
        <v>0</v>
      </c>
      <c r="O38" s="80">
        <v>0.12</v>
      </c>
      <c r="P38" s="28">
        <f t="shared" si="4"/>
        <v>0.7895</v>
      </c>
      <c r="Q38" s="78"/>
      <c r="R38" s="157">
        <v>21.5</v>
      </c>
      <c r="S38" s="89">
        <f t="shared" si="5"/>
        <v>0.03672093023255814</v>
      </c>
      <c r="T38" s="90">
        <f t="shared" si="6"/>
        <v>0.03672093023255814</v>
      </c>
      <c r="U38" s="105">
        <v>-0.158</v>
      </c>
      <c r="V38" s="34">
        <f t="shared" si="7"/>
        <v>-0.12127906976744186</v>
      </c>
      <c r="W38" s="103"/>
    </row>
    <row r="39" spans="1:23" ht="12.75">
      <c r="A39" s="25" t="s">
        <v>121</v>
      </c>
      <c r="B39" s="26" t="s">
        <v>160</v>
      </c>
      <c r="C39" s="26" t="s">
        <v>51</v>
      </c>
      <c r="D39" s="35">
        <v>0</v>
      </c>
      <c r="E39" s="35">
        <v>0</v>
      </c>
      <c r="F39" s="35">
        <v>0.08</v>
      </c>
      <c r="G39" s="35">
        <v>0</v>
      </c>
      <c r="H39" s="35">
        <v>0</v>
      </c>
      <c r="I39" s="35">
        <v>0.304</v>
      </c>
      <c r="J39" s="35">
        <v>0</v>
      </c>
      <c r="K39" s="35">
        <v>0</v>
      </c>
      <c r="L39" s="35">
        <v>0.154</v>
      </c>
      <c r="M39" s="35">
        <v>0</v>
      </c>
      <c r="N39" s="35">
        <v>0</v>
      </c>
      <c r="O39" s="35">
        <v>0.1156</v>
      </c>
      <c r="P39" s="28">
        <f t="shared" si="4"/>
        <v>0.6536000000000001</v>
      </c>
      <c r="Q39" s="104">
        <f>VALUE((P39/'2012'!P32)-1)</f>
        <v>-0.13602115003304693</v>
      </c>
      <c r="R39" s="157">
        <v>9.75</v>
      </c>
      <c r="S39" s="89">
        <f t="shared" si="5"/>
        <v>0.06703589743589744</v>
      </c>
      <c r="T39" s="90">
        <f t="shared" si="6"/>
        <v>0.06703589743589744</v>
      </c>
      <c r="U39" s="105">
        <v>-0.033</v>
      </c>
      <c r="V39" s="32">
        <f t="shared" si="7"/>
        <v>0.03403589743589744</v>
      </c>
      <c r="W39" s="103"/>
    </row>
    <row r="40" spans="1:23" ht="12.75">
      <c r="A40" s="25" t="s">
        <v>161</v>
      </c>
      <c r="B40" s="26" t="s">
        <v>124</v>
      </c>
      <c r="C40" s="26" t="s">
        <v>51</v>
      </c>
      <c r="D40" s="35">
        <v>0</v>
      </c>
      <c r="E40" s="35">
        <v>0</v>
      </c>
      <c r="F40" s="35">
        <v>0</v>
      </c>
      <c r="G40" s="35">
        <v>0.565</v>
      </c>
      <c r="H40" s="35">
        <v>0</v>
      </c>
      <c r="I40" s="35">
        <v>0</v>
      </c>
      <c r="J40" s="35">
        <v>0.4591</v>
      </c>
      <c r="K40" s="35">
        <v>0</v>
      </c>
      <c r="L40" s="35">
        <v>0</v>
      </c>
      <c r="M40" s="35">
        <v>0.45485</v>
      </c>
      <c r="N40" s="35">
        <v>0</v>
      </c>
      <c r="O40" s="35">
        <v>1.05</v>
      </c>
      <c r="P40" s="28">
        <f t="shared" si="4"/>
        <v>2.52895</v>
      </c>
      <c r="Q40" s="77">
        <f>VALUE((P40/'2012'!P33)-1)</f>
        <v>0.19233851956624237</v>
      </c>
      <c r="R40" s="157">
        <v>19</v>
      </c>
      <c r="S40" s="89">
        <f t="shared" si="5"/>
        <v>0.13310263157894736</v>
      </c>
      <c r="T40" s="108">
        <f t="shared" si="6"/>
        <v>0.13310263157894736</v>
      </c>
      <c r="U40" s="105">
        <v>-0.089</v>
      </c>
      <c r="V40" s="32">
        <f t="shared" si="7"/>
        <v>0.044102631578947366</v>
      </c>
      <c r="W40" s="103"/>
    </row>
    <row r="41" spans="1:23" ht="12.75">
      <c r="A41" s="25" t="s">
        <v>125</v>
      </c>
      <c r="B41" s="26" t="s">
        <v>162</v>
      </c>
      <c r="C41" s="26" t="s">
        <v>51</v>
      </c>
      <c r="D41" s="35">
        <v>0</v>
      </c>
      <c r="E41" s="35">
        <v>0</v>
      </c>
      <c r="F41" s="35">
        <v>0.337</v>
      </c>
      <c r="G41" s="35">
        <v>0</v>
      </c>
      <c r="H41" s="35">
        <v>0</v>
      </c>
      <c r="I41" s="35">
        <v>0</v>
      </c>
      <c r="J41" s="35">
        <v>0.4065</v>
      </c>
      <c r="K41" s="35">
        <v>0</v>
      </c>
      <c r="L41" s="35">
        <v>0</v>
      </c>
      <c r="M41" s="35">
        <v>0.311</v>
      </c>
      <c r="N41" s="35">
        <v>0</v>
      </c>
      <c r="O41" s="35">
        <v>0.345</v>
      </c>
      <c r="P41" s="28">
        <f t="shared" si="4"/>
        <v>1.3995</v>
      </c>
      <c r="Q41" s="77">
        <f>VALUE((P41/'2012'!P34)-1)</f>
        <v>0.04988747186796694</v>
      </c>
      <c r="R41" s="157">
        <v>10.2</v>
      </c>
      <c r="S41" s="89">
        <f t="shared" si="5"/>
        <v>0.13720588235294118</v>
      </c>
      <c r="T41" s="108">
        <f t="shared" si="6"/>
        <v>0.13720588235294118</v>
      </c>
      <c r="U41" s="105">
        <v>-0.169</v>
      </c>
      <c r="V41" s="34">
        <f t="shared" si="7"/>
        <v>-0.031794117647058834</v>
      </c>
      <c r="W41" s="103"/>
    </row>
    <row r="42" spans="1:23" ht="12.75">
      <c r="A42" s="25" t="s">
        <v>163</v>
      </c>
      <c r="B42" s="26" t="s">
        <v>164</v>
      </c>
      <c r="C42" s="26" t="s">
        <v>51</v>
      </c>
      <c r="D42" s="125" t="s">
        <v>108</v>
      </c>
      <c r="E42" s="125" t="s">
        <v>108</v>
      </c>
      <c r="F42" s="125" t="s">
        <v>108</v>
      </c>
      <c r="G42" s="125" t="s">
        <v>108</v>
      </c>
      <c r="H42" s="35">
        <v>0</v>
      </c>
      <c r="I42" s="35">
        <v>0</v>
      </c>
      <c r="J42" s="35">
        <v>0</v>
      </c>
      <c r="K42" s="35">
        <v>0</v>
      </c>
      <c r="L42" s="35">
        <v>0</v>
      </c>
      <c r="M42" s="35">
        <v>0</v>
      </c>
      <c r="N42" s="35">
        <v>0.35175</v>
      </c>
      <c r="O42" s="35">
        <v>0</v>
      </c>
      <c r="P42" s="28">
        <f t="shared" si="4"/>
        <v>0.35175</v>
      </c>
      <c r="Q42" s="78"/>
      <c r="R42" s="157">
        <v>22.75</v>
      </c>
      <c r="S42" s="89">
        <f t="shared" si="5"/>
        <v>0.015461538461538462</v>
      </c>
      <c r="T42" s="90">
        <f>VALUE(S42*12/8)</f>
        <v>0.023192307692307693</v>
      </c>
      <c r="U42" s="105">
        <v>-0.016</v>
      </c>
      <c r="V42" s="34">
        <f t="shared" si="7"/>
        <v>-0.000538461538461538</v>
      </c>
      <c r="W42" s="106"/>
    </row>
    <row r="43" spans="1:23" ht="12.75">
      <c r="A43" s="25" t="s">
        <v>127</v>
      </c>
      <c r="B43" s="26" t="s">
        <v>128</v>
      </c>
      <c r="C43" s="26" t="s">
        <v>51</v>
      </c>
      <c r="D43" s="35">
        <v>0.1504</v>
      </c>
      <c r="E43" s="35">
        <v>0</v>
      </c>
      <c r="F43" s="35">
        <v>0.1323</v>
      </c>
      <c r="G43" s="35">
        <v>0</v>
      </c>
      <c r="H43" s="35">
        <v>0</v>
      </c>
      <c r="I43" s="35">
        <v>0</v>
      </c>
      <c r="J43" s="35">
        <v>0.142</v>
      </c>
      <c r="K43" s="35">
        <v>0</v>
      </c>
      <c r="L43" s="35">
        <v>0</v>
      </c>
      <c r="M43" s="35">
        <v>0.11875</v>
      </c>
      <c r="N43" s="35">
        <v>0</v>
      </c>
      <c r="O43" s="35">
        <v>0</v>
      </c>
      <c r="P43" s="28">
        <f t="shared" si="4"/>
        <v>0.54345</v>
      </c>
      <c r="Q43" s="77">
        <f>VALUE((P43/'2012'!P35)-1)</f>
        <v>0.18372903506861227</v>
      </c>
      <c r="R43" s="157">
        <v>25.2</v>
      </c>
      <c r="S43" s="89">
        <f t="shared" si="5"/>
        <v>0.02156547619047619</v>
      </c>
      <c r="T43" s="90">
        <f>VALUE(S43*12/12)</f>
        <v>0.02156547619047619</v>
      </c>
      <c r="U43" s="48">
        <v>0.223</v>
      </c>
      <c r="V43" s="32">
        <f t="shared" si="7"/>
        <v>0.2445654761904762</v>
      </c>
      <c r="W43" s="106"/>
    </row>
    <row r="44" spans="1:23" ht="12.75">
      <c r="A44" s="25" t="s">
        <v>165</v>
      </c>
      <c r="B44" s="26" t="s">
        <v>166</v>
      </c>
      <c r="C44" s="26" t="s">
        <v>51</v>
      </c>
      <c r="D44" s="35">
        <v>0</v>
      </c>
      <c r="E44" s="35">
        <v>0</v>
      </c>
      <c r="F44" s="35">
        <v>0.0825</v>
      </c>
      <c r="G44" s="35">
        <v>0</v>
      </c>
      <c r="H44" s="35">
        <v>0</v>
      </c>
      <c r="I44" s="35">
        <v>0.2565</v>
      </c>
      <c r="J44" s="35">
        <v>0</v>
      </c>
      <c r="K44" s="35">
        <v>0</v>
      </c>
      <c r="L44" s="35">
        <v>0.4203</v>
      </c>
      <c r="M44" s="35">
        <v>0</v>
      </c>
      <c r="N44" s="35">
        <v>0</v>
      </c>
      <c r="O44" s="35">
        <v>0.4534</v>
      </c>
      <c r="P44" s="28">
        <f t="shared" si="4"/>
        <v>1.2127000000000001</v>
      </c>
      <c r="Q44" s="77"/>
      <c r="R44" s="157">
        <v>8.55</v>
      </c>
      <c r="S44" s="89">
        <f t="shared" si="5"/>
        <v>0.1418362573099415</v>
      </c>
      <c r="T44" s="126">
        <f>VALUE(S44*12/12)</f>
        <v>0.1418362573099415</v>
      </c>
      <c r="U44" s="48">
        <v>0.15</v>
      </c>
      <c r="V44" s="32">
        <f t="shared" si="7"/>
        <v>0.2918362573099415</v>
      </c>
      <c r="W44" s="106"/>
    </row>
    <row r="45" spans="1:23" ht="12.75">
      <c r="A45" s="25" t="s">
        <v>167</v>
      </c>
      <c r="B45" s="26" t="s">
        <v>168</v>
      </c>
      <c r="C45" s="26" t="s">
        <v>51</v>
      </c>
      <c r="D45" s="125" t="s">
        <v>108</v>
      </c>
      <c r="E45" s="125" t="s">
        <v>108</v>
      </c>
      <c r="F45" s="125" t="s">
        <v>108</v>
      </c>
      <c r="G45" s="125" t="s">
        <v>108</v>
      </c>
      <c r="H45" s="125" t="s">
        <v>108</v>
      </c>
      <c r="I45" s="35">
        <v>0</v>
      </c>
      <c r="J45" s="35">
        <v>0.075</v>
      </c>
      <c r="K45" s="35">
        <v>0</v>
      </c>
      <c r="L45" s="35">
        <v>0</v>
      </c>
      <c r="M45" s="35">
        <v>0.2788</v>
      </c>
      <c r="N45" s="35">
        <v>0</v>
      </c>
      <c r="O45" s="35">
        <v>0.1836</v>
      </c>
      <c r="P45" s="28">
        <f t="shared" si="4"/>
        <v>0.5374</v>
      </c>
      <c r="Q45" s="78"/>
      <c r="R45" s="157">
        <v>37.2</v>
      </c>
      <c r="S45" s="89">
        <f t="shared" si="5"/>
        <v>0.014446236559139784</v>
      </c>
      <c r="T45" s="90">
        <f>VALUE(S45*12/7)</f>
        <v>0.024764976958525343</v>
      </c>
      <c r="U45" s="105">
        <v>-0.031</v>
      </c>
      <c r="V45" s="34">
        <f t="shared" si="7"/>
        <v>-0.016553763440860216</v>
      </c>
      <c r="W45" s="103"/>
    </row>
    <row r="46" spans="1:23" ht="12.75">
      <c r="A46" s="36" t="s">
        <v>74</v>
      </c>
      <c r="B46" s="37" t="s">
        <v>75</v>
      </c>
      <c r="C46" s="37" t="s">
        <v>51</v>
      </c>
      <c r="D46" s="38">
        <v>0</v>
      </c>
      <c r="E46" s="38">
        <v>0</v>
      </c>
      <c r="F46" s="38">
        <v>0.7455</v>
      </c>
      <c r="G46" s="38">
        <v>0</v>
      </c>
      <c r="H46" s="38">
        <v>0</v>
      </c>
      <c r="I46" s="38">
        <v>0.7615</v>
      </c>
      <c r="J46" s="38">
        <v>0</v>
      </c>
      <c r="K46" s="38">
        <v>0</v>
      </c>
      <c r="L46" s="38">
        <v>0.6537</v>
      </c>
      <c r="M46" s="38">
        <v>0</v>
      </c>
      <c r="N46" s="38">
        <v>0</v>
      </c>
      <c r="O46" s="38">
        <v>0.633</v>
      </c>
      <c r="P46" s="39">
        <f t="shared" si="4"/>
        <v>2.7937000000000003</v>
      </c>
      <c r="Q46" s="113">
        <f>VALUE((P46/'2012'!P36)-1)</f>
        <v>-0.19327172971412054</v>
      </c>
      <c r="R46" s="158">
        <v>84</v>
      </c>
      <c r="S46" s="114">
        <f t="shared" si="5"/>
        <v>0.033258333333333334</v>
      </c>
      <c r="T46" s="115">
        <f>VALUE(S46*12/12)</f>
        <v>0.033258333333333334</v>
      </c>
      <c r="U46" s="116">
        <v>-0.088</v>
      </c>
      <c r="V46" s="59">
        <f t="shared" si="7"/>
        <v>-0.05474166666666666</v>
      </c>
      <c r="W46" s="106"/>
    </row>
    <row r="47" spans="1:23" ht="12.75">
      <c r="A47" s="14"/>
      <c r="B47" s="14"/>
      <c r="C47" s="14"/>
      <c r="D47" s="44"/>
      <c r="E47" s="44"/>
      <c r="F47" s="44"/>
      <c r="G47" s="44"/>
      <c r="H47" s="44"/>
      <c r="I47" s="44"/>
      <c r="J47" s="44"/>
      <c r="K47" s="44"/>
      <c r="L47" s="44"/>
      <c r="M47" s="44"/>
      <c r="N47" s="44"/>
      <c r="O47" s="44"/>
      <c r="P47" s="45"/>
      <c r="Q47" s="84"/>
      <c r="R47" s="157"/>
      <c r="S47" s="30"/>
      <c r="T47" s="46"/>
      <c r="U47" s="47"/>
      <c r="V47" s="117"/>
      <c r="W47" s="106"/>
    </row>
    <row r="48" spans="1:23" ht="12.75">
      <c r="A48" s="17" t="s">
        <v>76</v>
      </c>
      <c r="B48" s="18" t="s">
        <v>77</v>
      </c>
      <c r="C48" s="18" t="s">
        <v>213</v>
      </c>
      <c r="D48" s="19">
        <v>0</v>
      </c>
      <c r="E48" s="19">
        <v>0</v>
      </c>
      <c r="F48" s="19">
        <v>3.705</v>
      </c>
      <c r="G48" s="19">
        <v>0</v>
      </c>
      <c r="H48" s="19">
        <v>0</v>
      </c>
      <c r="I48" s="19">
        <v>0</v>
      </c>
      <c r="J48" s="19">
        <v>0</v>
      </c>
      <c r="K48" s="19">
        <v>0</v>
      </c>
      <c r="L48" s="19">
        <v>3.5279</v>
      </c>
      <c r="M48" s="19">
        <v>0</v>
      </c>
      <c r="N48" s="19">
        <v>0</v>
      </c>
      <c r="O48" s="19">
        <v>0</v>
      </c>
      <c r="P48" s="20">
        <f aca="true" t="shared" si="8" ref="P48:P58">SUM(D48:O48)</f>
        <v>7.2329</v>
      </c>
      <c r="Q48" s="118">
        <f>VALUE((P48/'2012'!P38)-1)</f>
        <v>0.049767779390420985</v>
      </c>
      <c r="R48" s="159">
        <v>108.3</v>
      </c>
      <c r="S48" s="119">
        <f aca="true" t="shared" si="9" ref="S48:S58">VALUE(P48/R48)</f>
        <v>0.06678578024007387</v>
      </c>
      <c r="T48" s="90">
        <f aca="true" t="shared" si="10" ref="T48:T55">VALUE(S48*12/12)</f>
        <v>0.06678578024007387</v>
      </c>
      <c r="U48" s="127">
        <v>-0.004</v>
      </c>
      <c r="V48" s="51">
        <f aca="true" t="shared" si="11" ref="V48:V58">SUM(S48,U48)</f>
        <v>0.06278578024007386</v>
      </c>
      <c r="W48" s="106"/>
    </row>
    <row r="49" spans="1:23" ht="12.75">
      <c r="A49" s="25" t="s">
        <v>129</v>
      </c>
      <c r="B49" s="26" t="s">
        <v>130</v>
      </c>
      <c r="C49" s="26" t="s">
        <v>213</v>
      </c>
      <c r="D49" s="27">
        <v>0</v>
      </c>
      <c r="E49" s="27">
        <v>0</v>
      </c>
      <c r="F49" s="27">
        <v>0</v>
      </c>
      <c r="G49" s="27">
        <v>0</v>
      </c>
      <c r="H49" s="27">
        <v>2.585</v>
      </c>
      <c r="I49" s="27">
        <v>0</v>
      </c>
      <c r="J49" s="27">
        <v>0</v>
      </c>
      <c r="K49" s="27">
        <v>0</v>
      </c>
      <c r="L49" s="27">
        <v>0</v>
      </c>
      <c r="M49" s="27">
        <v>0</v>
      </c>
      <c r="N49" s="27">
        <v>2.303</v>
      </c>
      <c r="O49" s="27">
        <v>0</v>
      </c>
      <c r="P49" s="28">
        <f t="shared" si="8"/>
        <v>4.888</v>
      </c>
      <c r="Q49" s="104">
        <f>VALUE((P49/'2012'!P39)-1)</f>
        <v>-0.24509652509652502</v>
      </c>
      <c r="R49" s="157">
        <v>85</v>
      </c>
      <c r="S49" s="89">
        <f t="shared" si="9"/>
        <v>0.05750588235294118</v>
      </c>
      <c r="T49" s="90">
        <f t="shared" si="10"/>
        <v>0.05750588235294118</v>
      </c>
      <c r="U49" s="105">
        <v>-0.042</v>
      </c>
      <c r="V49" s="32">
        <f t="shared" si="11"/>
        <v>0.015505882352941175</v>
      </c>
      <c r="W49" s="106"/>
    </row>
    <row r="50" spans="1:23" ht="12.75">
      <c r="A50" s="25" t="s">
        <v>78</v>
      </c>
      <c r="B50" s="26" t="s">
        <v>79</v>
      </c>
      <c r="C50" s="26" t="s">
        <v>213</v>
      </c>
      <c r="D50" s="27">
        <v>0</v>
      </c>
      <c r="E50" s="27">
        <v>1.72</v>
      </c>
      <c r="F50" s="27">
        <v>0</v>
      </c>
      <c r="G50" s="27">
        <v>0</v>
      </c>
      <c r="H50" s="27">
        <v>0</v>
      </c>
      <c r="I50" s="27">
        <v>0</v>
      </c>
      <c r="J50" s="27">
        <v>0</v>
      </c>
      <c r="K50" s="27">
        <v>1.355</v>
      </c>
      <c r="L50" s="27">
        <v>0</v>
      </c>
      <c r="M50" s="27">
        <v>0</v>
      </c>
      <c r="N50" s="27">
        <v>0</v>
      </c>
      <c r="O50" s="27">
        <v>0</v>
      </c>
      <c r="P50" s="28">
        <f t="shared" si="8"/>
        <v>3.075</v>
      </c>
      <c r="Q50" s="78"/>
      <c r="R50" s="157">
        <v>55.75</v>
      </c>
      <c r="S50" s="89">
        <f t="shared" si="9"/>
        <v>0.05515695067264574</v>
      </c>
      <c r="T50" s="90">
        <f t="shared" si="10"/>
        <v>0.055156950672645734</v>
      </c>
      <c r="U50" s="48">
        <v>0.01</v>
      </c>
      <c r="V50" s="32">
        <f t="shared" si="11"/>
        <v>0.06515695067264574</v>
      </c>
      <c r="W50" s="103"/>
    </row>
    <row r="51" spans="1:23" ht="12.75">
      <c r="A51" s="25" t="s">
        <v>131</v>
      </c>
      <c r="B51" s="26" t="s">
        <v>132</v>
      </c>
      <c r="C51" s="26" t="s">
        <v>213</v>
      </c>
      <c r="D51" s="35">
        <v>2.057</v>
      </c>
      <c r="E51" s="35">
        <v>0</v>
      </c>
      <c r="F51" s="35">
        <v>0</v>
      </c>
      <c r="G51" s="35">
        <v>0</v>
      </c>
      <c r="H51" s="35">
        <v>0</v>
      </c>
      <c r="I51" s="35">
        <v>0</v>
      </c>
      <c r="J51" s="35">
        <v>1.461</v>
      </c>
      <c r="K51" s="35">
        <v>0</v>
      </c>
      <c r="L51" s="35">
        <v>0</v>
      </c>
      <c r="M51" s="35">
        <v>0</v>
      </c>
      <c r="N51" s="35">
        <v>0</v>
      </c>
      <c r="O51" s="35">
        <v>0</v>
      </c>
      <c r="P51" s="28">
        <f t="shared" si="8"/>
        <v>3.518</v>
      </c>
      <c r="Q51" s="77"/>
      <c r="R51" s="157">
        <v>68</v>
      </c>
      <c r="S51" s="89">
        <f t="shared" si="9"/>
        <v>0.05173529411764705</v>
      </c>
      <c r="T51" s="90">
        <f t="shared" si="10"/>
        <v>0.05173529411764705</v>
      </c>
      <c r="U51" s="105">
        <v>-0.183</v>
      </c>
      <c r="V51" s="34">
        <f t="shared" si="11"/>
        <v>-0.13126470588235295</v>
      </c>
      <c r="W51" s="106"/>
    </row>
    <row r="52" spans="1:23" ht="12.75">
      <c r="A52" s="25" t="s">
        <v>133</v>
      </c>
      <c r="B52" s="26" t="s">
        <v>134</v>
      </c>
      <c r="C52" s="26" t="s">
        <v>213</v>
      </c>
      <c r="D52" s="35">
        <v>0</v>
      </c>
      <c r="E52" s="35">
        <v>0</v>
      </c>
      <c r="F52" s="35">
        <v>0</v>
      </c>
      <c r="G52" s="35">
        <v>0</v>
      </c>
      <c r="H52" s="35">
        <v>0</v>
      </c>
      <c r="I52" s="35">
        <v>1.283</v>
      </c>
      <c r="J52" s="35">
        <v>0</v>
      </c>
      <c r="K52" s="35">
        <v>0</v>
      </c>
      <c r="L52" s="35">
        <v>0</v>
      </c>
      <c r="M52" s="35">
        <v>0</v>
      </c>
      <c r="N52" s="35">
        <v>0</v>
      </c>
      <c r="O52" s="35">
        <v>1.4256</v>
      </c>
      <c r="P52" s="28">
        <f t="shared" si="8"/>
        <v>2.7085999999999997</v>
      </c>
      <c r="Q52" s="78"/>
      <c r="R52" s="157">
        <v>77.5</v>
      </c>
      <c r="S52" s="89">
        <f t="shared" si="9"/>
        <v>0.034949677419354834</v>
      </c>
      <c r="T52" s="122">
        <f t="shared" si="10"/>
        <v>0.034949677419354834</v>
      </c>
      <c r="U52" s="105">
        <v>-0.103</v>
      </c>
      <c r="V52" s="34">
        <f t="shared" si="11"/>
        <v>-0.06805032258064517</v>
      </c>
      <c r="W52" s="106"/>
    </row>
    <row r="53" spans="1:23" ht="12.75">
      <c r="A53" s="25" t="s">
        <v>169</v>
      </c>
      <c r="B53" s="26" t="s">
        <v>170</v>
      </c>
      <c r="C53" s="26" t="s">
        <v>213</v>
      </c>
      <c r="D53" s="27">
        <v>0</v>
      </c>
      <c r="E53" s="27">
        <v>0</v>
      </c>
      <c r="F53" s="27">
        <v>0</v>
      </c>
      <c r="G53" s="27">
        <v>1.095</v>
      </c>
      <c r="H53" s="27">
        <v>0</v>
      </c>
      <c r="I53" s="27">
        <v>0</v>
      </c>
      <c r="J53" s="27">
        <v>0</v>
      </c>
      <c r="K53" s="27">
        <v>0</v>
      </c>
      <c r="L53" s="27">
        <v>0</v>
      </c>
      <c r="M53" s="27">
        <v>0.595</v>
      </c>
      <c r="N53" s="27">
        <v>0</v>
      </c>
      <c r="O53" s="27"/>
      <c r="P53" s="128">
        <f t="shared" si="8"/>
        <v>1.69</v>
      </c>
      <c r="Q53" s="129"/>
      <c r="R53" s="157">
        <v>75.25</v>
      </c>
      <c r="S53" s="89">
        <f t="shared" si="9"/>
        <v>0.022458471760797342</v>
      </c>
      <c r="T53" s="122">
        <f>VALUE(S53*12/11)</f>
        <v>0.024500151011778916</v>
      </c>
      <c r="U53" s="32">
        <v>-0.155</v>
      </c>
      <c r="V53" s="32">
        <f t="shared" si="11"/>
        <v>-0.13254152823920265</v>
      </c>
      <c r="W53" s="106"/>
    </row>
    <row r="54" spans="1:23" ht="12.75">
      <c r="A54" s="25" t="s">
        <v>171</v>
      </c>
      <c r="B54" s="26" t="s">
        <v>172</v>
      </c>
      <c r="C54" s="26" t="s">
        <v>213</v>
      </c>
      <c r="D54" s="35">
        <v>0</v>
      </c>
      <c r="E54" s="35">
        <v>0</v>
      </c>
      <c r="F54" s="35">
        <v>0.7677</v>
      </c>
      <c r="G54" s="35">
        <v>0</v>
      </c>
      <c r="H54" s="35">
        <v>0</v>
      </c>
      <c r="I54" s="35">
        <v>0</v>
      </c>
      <c r="J54" s="35">
        <v>0</v>
      </c>
      <c r="K54" s="35">
        <v>0</v>
      </c>
      <c r="L54" s="35">
        <v>0.9306</v>
      </c>
      <c r="M54" s="35">
        <v>0</v>
      </c>
      <c r="N54" s="35">
        <v>0</v>
      </c>
      <c r="O54" s="35">
        <v>0</v>
      </c>
      <c r="P54" s="28">
        <f t="shared" si="8"/>
        <v>1.6983000000000001</v>
      </c>
      <c r="Q54" s="78"/>
      <c r="R54" s="157">
        <v>75</v>
      </c>
      <c r="S54" s="89">
        <f t="shared" si="9"/>
        <v>0.022644</v>
      </c>
      <c r="T54" s="122">
        <f t="shared" si="10"/>
        <v>0.022644</v>
      </c>
      <c r="U54" s="105">
        <v>-0.059</v>
      </c>
      <c r="V54" s="34">
        <f t="shared" si="11"/>
        <v>-0.036356</v>
      </c>
      <c r="W54" s="106"/>
    </row>
    <row r="55" spans="1:23" ht="12.75">
      <c r="A55" s="25" t="s">
        <v>173</v>
      </c>
      <c r="B55" s="26" t="s">
        <v>174</v>
      </c>
      <c r="C55" s="26" t="s">
        <v>213</v>
      </c>
      <c r="D55" s="27">
        <v>0</v>
      </c>
      <c r="E55" s="27">
        <v>0</v>
      </c>
      <c r="F55" s="27">
        <v>1.158</v>
      </c>
      <c r="G55" s="27">
        <v>0</v>
      </c>
      <c r="H55" s="27">
        <v>0</v>
      </c>
      <c r="I55" s="27">
        <v>0</v>
      </c>
      <c r="J55" s="27">
        <v>0</v>
      </c>
      <c r="K55" s="27">
        <v>0</v>
      </c>
      <c r="L55" s="27">
        <v>2.0935</v>
      </c>
      <c r="M55" s="27">
        <v>0</v>
      </c>
      <c r="N55" s="27">
        <v>0</v>
      </c>
      <c r="O55" s="27">
        <v>0</v>
      </c>
      <c r="P55" s="128">
        <f t="shared" si="8"/>
        <v>3.2515</v>
      </c>
      <c r="Q55" s="129"/>
      <c r="R55" s="157">
        <v>79.1</v>
      </c>
      <c r="S55" s="89">
        <f t="shared" si="9"/>
        <v>0.04110619469026549</v>
      </c>
      <c r="T55" s="122">
        <f t="shared" si="10"/>
        <v>0.04110619469026549</v>
      </c>
      <c r="U55" s="34">
        <v>-0.004</v>
      </c>
      <c r="V55" s="32">
        <f t="shared" si="11"/>
        <v>0.03710619469026549</v>
      </c>
      <c r="W55" s="106"/>
    </row>
    <row r="56" spans="1:23" ht="12.75">
      <c r="A56" s="25" t="s">
        <v>175</v>
      </c>
      <c r="B56" s="26" t="s">
        <v>176</v>
      </c>
      <c r="C56" s="26" t="s">
        <v>213</v>
      </c>
      <c r="D56" s="35" t="s">
        <v>108</v>
      </c>
      <c r="E56" s="35" t="s">
        <v>108</v>
      </c>
      <c r="F56" s="35" t="s">
        <v>108</v>
      </c>
      <c r="G56" s="35" t="s">
        <v>108</v>
      </c>
      <c r="H56" s="35">
        <v>0</v>
      </c>
      <c r="I56" s="35">
        <v>0</v>
      </c>
      <c r="J56" s="35">
        <v>0</v>
      </c>
      <c r="K56" s="35">
        <v>0</v>
      </c>
      <c r="L56" s="35">
        <v>0</v>
      </c>
      <c r="M56" s="35">
        <v>0</v>
      </c>
      <c r="N56" s="35">
        <v>0</v>
      </c>
      <c r="O56" s="35">
        <v>0</v>
      </c>
      <c r="P56" s="28">
        <f t="shared" si="8"/>
        <v>0</v>
      </c>
      <c r="Q56" s="78"/>
      <c r="R56" s="157">
        <v>28.3</v>
      </c>
      <c r="S56" s="89">
        <f t="shared" si="9"/>
        <v>0</v>
      </c>
      <c r="T56" s="122">
        <f>VALUE(S56*12/11)</f>
        <v>0</v>
      </c>
      <c r="U56" s="105">
        <v>-0.136</v>
      </c>
      <c r="V56" s="34">
        <f t="shared" si="11"/>
        <v>-0.136</v>
      </c>
      <c r="W56" s="103"/>
    </row>
    <row r="57" spans="1:23" ht="12.75">
      <c r="A57" s="25" t="s">
        <v>177</v>
      </c>
      <c r="B57" s="26" t="s">
        <v>178</v>
      </c>
      <c r="C57" s="26" t="s">
        <v>213</v>
      </c>
      <c r="D57" s="35">
        <v>0</v>
      </c>
      <c r="E57" s="35">
        <v>0</v>
      </c>
      <c r="F57" s="35">
        <v>0.077</v>
      </c>
      <c r="G57" s="35">
        <v>0</v>
      </c>
      <c r="H57" s="35">
        <v>0</v>
      </c>
      <c r="I57" s="35">
        <v>0</v>
      </c>
      <c r="J57" s="35">
        <v>0</v>
      </c>
      <c r="K57" s="35">
        <v>0</v>
      </c>
      <c r="L57" s="35">
        <v>0</v>
      </c>
      <c r="M57" s="35">
        <v>0.6233</v>
      </c>
      <c r="N57" s="35">
        <v>0</v>
      </c>
      <c r="O57" s="35">
        <v>0</v>
      </c>
      <c r="P57" s="28">
        <f t="shared" si="8"/>
        <v>0.7002999999999999</v>
      </c>
      <c r="Q57" s="78"/>
      <c r="R57" s="157">
        <v>18</v>
      </c>
      <c r="S57" s="89">
        <f t="shared" si="9"/>
        <v>0.038905555555555554</v>
      </c>
      <c r="T57" s="122">
        <f>VALUE(S57*12/12)</f>
        <v>0.038905555555555554</v>
      </c>
      <c r="U57" s="48">
        <v>0.139</v>
      </c>
      <c r="V57" s="32">
        <f t="shared" si="11"/>
        <v>0.17790555555555557</v>
      </c>
      <c r="W57" s="106"/>
    </row>
    <row r="58" spans="1:23" ht="12.75">
      <c r="A58" s="36" t="s">
        <v>80</v>
      </c>
      <c r="B58" s="37" t="s">
        <v>81</v>
      </c>
      <c r="C58" s="37" t="s">
        <v>213</v>
      </c>
      <c r="D58" s="38">
        <v>0</v>
      </c>
      <c r="E58" s="38">
        <v>0.3768</v>
      </c>
      <c r="F58" s="38">
        <v>0</v>
      </c>
      <c r="G58" s="38">
        <v>0</v>
      </c>
      <c r="H58" s="38">
        <v>0</v>
      </c>
      <c r="I58" s="38">
        <v>0</v>
      </c>
      <c r="J58" s="38">
        <v>0</v>
      </c>
      <c r="K58" s="38">
        <v>0.4931</v>
      </c>
      <c r="L58" s="38">
        <v>0</v>
      </c>
      <c r="M58" s="38">
        <v>0</v>
      </c>
      <c r="N58" s="38">
        <v>0</v>
      </c>
      <c r="O58" s="38">
        <v>0</v>
      </c>
      <c r="P58" s="39">
        <f t="shared" si="8"/>
        <v>0.8699</v>
      </c>
      <c r="Q58" s="83">
        <f>VALUE((P58/'2012'!P43)-1)</f>
        <v>0.18353741496598652</v>
      </c>
      <c r="R58" s="158">
        <v>16.3</v>
      </c>
      <c r="S58" s="114">
        <f t="shared" si="9"/>
        <v>0.0533680981595092</v>
      </c>
      <c r="T58" s="130">
        <f>VALUE(S58*12/12)</f>
        <v>0.05336809815950919</v>
      </c>
      <c r="U58" s="116">
        <v>-0.2</v>
      </c>
      <c r="V58" s="59">
        <f t="shared" si="11"/>
        <v>-0.1466319018404908</v>
      </c>
      <c r="W58" s="106"/>
    </row>
    <row r="59" spans="1:23" ht="12.75">
      <c r="A59" s="14"/>
      <c r="B59" s="14"/>
      <c r="C59" s="14"/>
      <c r="D59" s="44"/>
      <c r="E59" s="44"/>
      <c r="F59" s="44"/>
      <c r="G59" s="44"/>
      <c r="H59" s="44"/>
      <c r="I59" s="44"/>
      <c r="J59" s="44"/>
      <c r="K59" s="44"/>
      <c r="L59" s="44"/>
      <c r="M59" s="44"/>
      <c r="N59" s="44"/>
      <c r="O59" s="44"/>
      <c r="P59" s="45"/>
      <c r="Q59" s="131"/>
      <c r="R59" s="157"/>
      <c r="S59" s="30"/>
      <c r="T59" s="46"/>
      <c r="U59" s="47"/>
      <c r="V59" s="117"/>
      <c r="W59" s="106"/>
    </row>
    <row r="60" spans="1:23" ht="12.75">
      <c r="A60" s="17" t="s">
        <v>82</v>
      </c>
      <c r="B60" s="18" t="s">
        <v>83</v>
      </c>
      <c r="C60" s="18" t="s">
        <v>212</v>
      </c>
      <c r="D60" s="19">
        <v>0</v>
      </c>
      <c r="E60" s="19">
        <v>0</v>
      </c>
      <c r="F60" s="19">
        <v>0</v>
      </c>
      <c r="G60" s="19">
        <v>0</v>
      </c>
      <c r="H60" s="19">
        <v>0</v>
      </c>
      <c r="I60" s="19">
        <v>0</v>
      </c>
      <c r="J60" s="19">
        <v>1.02</v>
      </c>
      <c r="K60" s="19">
        <v>0</v>
      </c>
      <c r="L60" s="19">
        <v>0</v>
      </c>
      <c r="M60" s="19">
        <v>0</v>
      </c>
      <c r="N60" s="19">
        <v>0</v>
      </c>
      <c r="O60" s="19">
        <v>0</v>
      </c>
      <c r="P60" s="20">
        <f>SUM(D60:O60)</f>
        <v>1.02</v>
      </c>
      <c r="Q60" s="86">
        <f>VALUE((P60/'2012'!P45)-1)</f>
        <v>0.0736842105263158</v>
      </c>
      <c r="R60" s="159">
        <v>22.6</v>
      </c>
      <c r="S60" s="119">
        <f>VALUE(P60/R60)</f>
        <v>0.04513274336283186</v>
      </c>
      <c r="T60" s="132">
        <f>VALUE(S60*12/12)</f>
        <v>0.04513274336283186</v>
      </c>
      <c r="U60" s="121">
        <v>0.038</v>
      </c>
      <c r="V60" s="51">
        <f>SUM(S60,U60)</f>
        <v>0.08313274336283186</v>
      </c>
      <c r="W60" s="106"/>
    </row>
    <row r="61" spans="1:23" ht="12.75">
      <c r="A61" s="25" t="s">
        <v>135</v>
      </c>
      <c r="B61" s="26" t="s">
        <v>136</v>
      </c>
      <c r="C61" s="26" t="s">
        <v>212</v>
      </c>
      <c r="D61" s="27">
        <v>0</v>
      </c>
      <c r="E61" s="27">
        <v>4.11</v>
      </c>
      <c r="F61" s="27">
        <v>0</v>
      </c>
      <c r="G61" s="27">
        <v>0</v>
      </c>
      <c r="H61" s="27">
        <v>0</v>
      </c>
      <c r="I61" s="27">
        <v>0</v>
      </c>
      <c r="J61" s="27">
        <v>0</v>
      </c>
      <c r="K61" s="27">
        <v>0</v>
      </c>
      <c r="L61" s="27">
        <v>0</v>
      </c>
      <c r="M61" s="27">
        <v>0</v>
      </c>
      <c r="N61" s="27">
        <v>0</v>
      </c>
      <c r="O61" s="27">
        <v>0</v>
      </c>
      <c r="P61" s="28">
        <f>SUM(D61:O61)</f>
        <v>4.11</v>
      </c>
      <c r="Q61" s="78">
        <f>VALUE((P61/'2012'!P47)-1)</f>
        <v>0.004889975550122383</v>
      </c>
      <c r="R61" s="157">
        <v>106.5</v>
      </c>
      <c r="S61" s="89">
        <f>VALUE(P61/R61)</f>
        <v>0.03859154929577465</v>
      </c>
      <c r="T61" s="96">
        <f>VALUE(S61*12/12)</f>
        <v>0.03859154929577465</v>
      </c>
      <c r="U61" s="48">
        <v>0.018</v>
      </c>
      <c r="V61" s="32">
        <f>SUM(S61,U61)</f>
        <v>0.056591549295774646</v>
      </c>
      <c r="W61" s="106"/>
    </row>
    <row r="62" spans="1:23" ht="12.75">
      <c r="A62" s="25" t="s">
        <v>86</v>
      </c>
      <c r="B62" s="26" t="s">
        <v>87</v>
      </c>
      <c r="C62" s="26" t="s">
        <v>212</v>
      </c>
      <c r="D62" s="27">
        <v>0</v>
      </c>
      <c r="E62" s="27">
        <v>0</v>
      </c>
      <c r="F62" s="27">
        <v>0</v>
      </c>
      <c r="G62" s="27">
        <v>0</v>
      </c>
      <c r="H62" s="27">
        <v>0</v>
      </c>
      <c r="I62" s="27">
        <v>0</v>
      </c>
      <c r="J62" s="27">
        <v>0</v>
      </c>
      <c r="K62" s="27">
        <v>0</v>
      </c>
      <c r="L62" s="27">
        <v>0</v>
      </c>
      <c r="M62" s="27">
        <v>0</v>
      </c>
      <c r="N62" s="27">
        <v>2.8</v>
      </c>
      <c r="O62" s="27">
        <v>0</v>
      </c>
      <c r="P62" s="28">
        <f>SUM(D62:O62)</f>
        <v>2.8</v>
      </c>
      <c r="Q62" s="77">
        <f>VALUE((P62/'2012'!P48)-1)</f>
        <v>0.018181818181818077</v>
      </c>
      <c r="R62" s="157">
        <v>91.75</v>
      </c>
      <c r="S62" s="89">
        <f>VALUE(P62/R62)</f>
        <v>0.030517711171662125</v>
      </c>
      <c r="T62" s="96">
        <f>VALUE(S62*12/12)</f>
        <v>0.03051771117166212</v>
      </c>
      <c r="U62" s="48">
        <v>0.078</v>
      </c>
      <c r="V62" s="32">
        <f>SUM(S62,U62)</f>
        <v>0.10851771117166212</v>
      </c>
      <c r="W62" s="106"/>
    </row>
    <row r="63" spans="1:23" ht="12.75">
      <c r="A63" s="36" t="s">
        <v>88</v>
      </c>
      <c r="B63" s="37" t="s">
        <v>89</v>
      </c>
      <c r="C63" s="37" t="s">
        <v>212</v>
      </c>
      <c r="D63" s="38">
        <v>0</v>
      </c>
      <c r="E63" s="38">
        <v>0</v>
      </c>
      <c r="F63" s="38">
        <v>0</v>
      </c>
      <c r="G63" s="38">
        <v>0</v>
      </c>
      <c r="H63" s="38">
        <v>0</v>
      </c>
      <c r="I63" s="38">
        <v>0</v>
      </c>
      <c r="J63" s="38">
        <v>0.469</v>
      </c>
      <c r="K63" s="38">
        <v>0</v>
      </c>
      <c r="L63" s="38">
        <v>0</v>
      </c>
      <c r="M63" s="38">
        <v>0</v>
      </c>
      <c r="N63" s="38">
        <v>0</v>
      </c>
      <c r="O63" s="38">
        <v>0</v>
      </c>
      <c r="P63" s="39">
        <f>SUM(D63:O63)</f>
        <v>0.469</v>
      </c>
      <c r="Q63" s="113">
        <f>VALUE((P63/'2012'!P49)-1)</f>
        <v>-0.05823293172690769</v>
      </c>
      <c r="R63" s="158">
        <v>12.9</v>
      </c>
      <c r="S63" s="114">
        <f>VALUE(P63/R63)</f>
        <v>0.036356589147286816</v>
      </c>
      <c r="T63" s="115">
        <f>VALUE(S63*12/12)</f>
        <v>0.036356589147286816</v>
      </c>
      <c r="U63" s="133">
        <v>0.229</v>
      </c>
      <c r="V63" s="43">
        <f>SUM(S63,U63)</f>
        <v>0.2653565891472868</v>
      </c>
      <c r="W63" s="106"/>
    </row>
    <row r="65" ht="12.75">
      <c r="S65" s="60"/>
    </row>
    <row r="66" spans="19:24" ht="12.75">
      <c r="S66" s="60">
        <f>AVERAGE(S7:S65)</f>
        <v>0.052359540295721395</v>
      </c>
      <c r="T66" s="61">
        <f>AVERAGE(T7:T65)</f>
        <v>0.053043844840640626</v>
      </c>
      <c r="U66" s="60">
        <f>AVERAGE(U7:U65)</f>
        <v>0.010740740740740738</v>
      </c>
      <c r="V66" s="61">
        <f>AVERAGE(V7:V65)</f>
        <v>0.0631002810364621</v>
      </c>
      <c r="X66" t="s">
        <v>90</v>
      </c>
    </row>
    <row r="68" spans="1:22" ht="12.75">
      <c r="A68" s="97" t="s">
        <v>91</v>
      </c>
      <c r="B68" s="63"/>
      <c r="C68" s="63"/>
      <c r="D68" s="63"/>
      <c r="E68" s="63"/>
      <c r="F68" s="63"/>
      <c r="G68" s="63"/>
      <c r="H68" s="63"/>
      <c r="I68" s="63"/>
      <c r="J68" s="63"/>
      <c r="K68" s="63"/>
      <c r="L68" s="63"/>
      <c r="M68" s="63"/>
      <c r="N68" s="63"/>
      <c r="O68" s="63"/>
      <c r="P68" s="63"/>
      <c r="Q68" s="63"/>
      <c r="R68" s="63"/>
      <c r="S68" s="63"/>
      <c r="T68" s="63"/>
      <c r="U68" s="63"/>
      <c r="V68" s="134">
        <v>0.174</v>
      </c>
    </row>
    <row r="69" ht="12.75">
      <c r="A69" t="s">
        <v>137</v>
      </c>
    </row>
    <row r="70" spans="1:19" ht="12.75">
      <c r="A70" s="11" t="s">
        <v>138</v>
      </c>
      <c r="R70" s="65"/>
      <c r="S70" t="s">
        <v>92</v>
      </c>
    </row>
    <row r="71" spans="1:19" ht="12">
      <c r="A71" s="99"/>
      <c r="B71" s="99"/>
      <c r="C71" s="99"/>
      <c r="D71" s="99"/>
      <c r="E71" s="99"/>
      <c r="F71" s="99"/>
      <c r="G71" s="99"/>
      <c r="H71" s="99"/>
      <c r="I71" s="99"/>
      <c r="J71" s="99"/>
      <c r="K71" s="99"/>
      <c r="L71" s="99"/>
      <c r="M71" s="99"/>
      <c r="N71" s="99"/>
      <c r="O71" s="99"/>
      <c r="R71" s="66"/>
      <c r="S71" t="s">
        <v>93</v>
      </c>
    </row>
    <row r="72" spans="1:19" ht="12">
      <c r="A72" s="99"/>
      <c r="B72" s="99"/>
      <c r="C72" s="99"/>
      <c r="D72" s="99"/>
      <c r="E72" s="99"/>
      <c r="F72" s="99"/>
      <c r="G72" s="99"/>
      <c r="H72" s="99"/>
      <c r="I72" s="99"/>
      <c r="J72" s="99"/>
      <c r="K72" s="99"/>
      <c r="L72" s="99"/>
      <c r="M72" s="99"/>
      <c r="N72" s="99"/>
      <c r="O72" s="99"/>
      <c r="R72" s="67"/>
      <c r="S72" t="s">
        <v>94</v>
      </c>
    </row>
    <row r="73" spans="1:19" ht="12.75">
      <c r="A73" s="99"/>
      <c r="B73" s="99"/>
      <c r="C73" s="100"/>
      <c r="D73" s="100"/>
      <c r="E73" s="100"/>
      <c r="F73" s="100"/>
      <c r="G73" s="100"/>
      <c r="H73" s="100"/>
      <c r="I73" s="100"/>
      <c r="J73" s="100"/>
      <c r="K73" s="100"/>
      <c r="L73" s="100"/>
      <c r="M73" s="100"/>
      <c r="N73" s="100"/>
      <c r="O73" s="100"/>
      <c r="R73" s="68"/>
      <c r="S73" s="69" t="s">
        <v>95</v>
      </c>
    </row>
    <row r="74" spans="1:19" ht="12">
      <c r="A74" s="99"/>
      <c r="B74" s="99"/>
      <c r="C74" s="99"/>
      <c r="D74" s="99"/>
      <c r="E74" s="99"/>
      <c r="F74" s="99"/>
      <c r="G74" s="99"/>
      <c r="H74" s="99"/>
      <c r="I74" s="99"/>
      <c r="J74" s="99"/>
      <c r="K74" s="99"/>
      <c r="L74" s="99"/>
      <c r="M74" s="99"/>
      <c r="N74" s="99"/>
      <c r="O74" s="99"/>
      <c r="P74" s="99"/>
      <c r="Q74" s="99"/>
      <c r="R74" s="70"/>
      <c r="S74" t="s">
        <v>96</v>
      </c>
    </row>
    <row r="75" spans="1:18" ht="12">
      <c r="A75" s="99"/>
      <c r="B75" s="99"/>
      <c r="C75" s="99"/>
      <c r="D75" s="99"/>
      <c r="E75" s="99"/>
      <c r="F75" s="99"/>
      <c r="G75" s="99"/>
      <c r="H75" s="99"/>
      <c r="I75" s="99"/>
      <c r="J75" s="99"/>
      <c r="K75" s="99"/>
      <c r="L75" s="99"/>
      <c r="M75" s="99"/>
      <c r="N75" s="99"/>
      <c r="O75" s="99"/>
      <c r="P75" s="99"/>
      <c r="Q75" s="99"/>
      <c r="R75" s="99"/>
    </row>
  </sheetData>
  <sheetProtection selectLockedCells="1" selectUnlockedCells="1"/>
  <conditionalFormatting sqref="T22 T47 T59">
    <cfRule type="cellIs" priority="1" dxfId="380" operator="greaterThan" stopIfTrue="1">
      <formula>6.9</formula>
    </cfRule>
    <cfRule type="cellIs" priority="2" dxfId="379" operator="between" stopIfTrue="1">
      <formula>5</formula>
      <formula>6.9</formula>
    </cfRule>
  </conditionalFormatting>
  <conditionalFormatting sqref="T7:T21 T23:T46 T48:T52 T54:T58 T60:T63">
    <cfRule type="cellIs" priority="3" dxfId="375" operator="lessThan" stopIfTrue="1">
      <formula>0.035</formula>
    </cfRule>
    <cfRule type="cellIs" priority="4" dxfId="374" operator="between" stopIfTrue="1">
      <formula>0.035</formula>
      <formula>0.05</formula>
    </cfRule>
    <cfRule type="cellIs" priority="5" dxfId="373" operator="between" stopIfTrue="1">
      <formula>0.05</formula>
      <formula>0.07</formula>
    </cfRule>
  </conditionalFormatting>
  <conditionalFormatting sqref="U53:V53">
    <cfRule type="cellIs" priority="6" dxfId="342" operator="greaterThan" stopIfTrue="1">
      <formula>0.009</formula>
    </cfRule>
    <cfRule type="cellIs" priority="7" dxfId="341" operator="lessThan" stopIfTrue="1">
      <formula>-0.009</formula>
    </cfRule>
    <cfRule type="cellIs" priority="8" dxfId="340" operator="between" stopIfTrue="1">
      <formula>-0.009</formula>
      <formula>0.009</formula>
    </cfRule>
  </conditionalFormatting>
  <conditionalFormatting sqref="T53">
    <cfRule type="cellIs" priority="9" dxfId="375" operator="lessThan" stopIfTrue="1">
      <formula>0.03</formula>
    </cfRule>
    <cfRule type="cellIs" priority="10" dxfId="374" operator="between" stopIfTrue="1">
      <formula>0.03</formula>
      <formula>0.04</formula>
    </cfRule>
    <cfRule type="cellIs" priority="11" dxfId="373" operator="between" stopIfTrue="1">
      <formula>0.04</formula>
      <formula>0.06</formula>
    </cfRule>
  </conditionalFormatting>
  <hyperlinks>
    <hyperlink ref="M2" r:id="rId1" display="finanziell umdenken!"/>
    <hyperlink ref="M4" r:id="rId2" display="Chart Euro/US-Dollar"/>
    <hyperlink ref="A7" r:id="rId3" display="Global X SuperDividend ETF"/>
    <hyperlink ref="A8" r:id="rId4" display="SPDR Barclays Capital High Yield Bond ETF"/>
    <hyperlink ref="A9" r:id="rId5" display="PowerShares KBW High Divid.Yield Financ.Portfolio"/>
    <hyperlink ref="A10" r:id="rId6" display="Global X SuperIncome Preferred ETF"/>
    <hyperlink ref="A11" r:id="rId7" display="Peritus High Yield ETF"/>
    <hyperlink ref="A12" r:id="rId8" display="PowerShares KBW Premium Yield Equity REIT Portfolio"/>
    <hyperlink ref="A13" r:id="rId9" display="Arrow Dow Jones Global Yield ETF"/>
    <hyperlink ref="A14" r:id="rId10" display="iShares Multi-Asset Income ETF"/>
    <hyperlink ref="A15" r:id="rId11" display="iShares Global High Yield Corporate Bond"/>
    <hyperlink ref="A16" r:id="rId12" display="Market Vectors Intl High Yield Bond ETF (IHY)"/>
    <hyperlink ref="A17" r:id="rId13" display="iShares Emerging Markets High Yield Bond (EMHY)"/>
    <hyperlink ref="A18" r:id="rId14" display="PowerShares S&amp;P 500® High Dividend Portfolio"/>
    <hyperlink ref="A19" r:id="rId15" display="Global X SuperDividend U.S. ETF"/>
    <hyperlink ref="A20" r:id="rId16" display="First Trust Multi-Asset Diversified Inc (MDIV)"/>
    <hyperlink ref="A21" r:id="rId17" display="iShares JPMorgan $ Emerging Markets Bond Fund"/>
    <hyperlink ref="A23" r:id="rId18" display="iShares STOXX Global Select Dividend 100 (DE)"/>
    <hyperlink ref="A24" r:id="rId19" display="iShares DowJones Asia Pacif.Select Divid. 30 (DE)"/>
    <hyperlink ref="A25" r:id="rId20" display="SPDR S&amp;P International Dividend ETF"/>
    <hyperlink ref="A26" r:id="rId21" display="Deka DAXplus® Maximum Dividend"/>
    <hyperlink ref="A27" r:id="rId22" display="iShares STOXX Europe Select Dividend 30 (DE)"/>
    <hyperlink ref="A28" r:id="rId23" display="iShares EURO STOXX Select Dividend 30 (DE)"/>
    <hyperlink ref="A29" r:id="rId24" display="Deka EURO STOXX select dividend 30"/>
    <hyperlink ref="A30" r:id="rId25" display="iShares Euro STOXX (DE)"/>
    <hyperlink ref="A31" r:id="rId26" display="iShares STOXX Europe 600 (DE)"/>
    <hyperlink ref="A32" r:id="rId27" display="IShares DOW JONES U.S. select dividend (DE)"/>
    <hyperlink ref="A33" r:id="rId28" display="iShares EURO STOXX Telecommunications (DE)"/>
    <hyperlink ref="A34" r:id="rId29" display="IShares STOXX EUROPE 600 UTILITIES (DE)"/>
    <hyperlink ref="A35" r:id="rId30" display="IShares FTSE EPRA/NAREIT Asia Property Yield Fund"/>
    <hyperlink ref="A36" r:id="rId31" display="Global X MLP ETF"/>
    <hyperlink ref="A37" r:id="rId32" display="Deka iBoxx EUR Liquid Corporates Diversified"/>
    <hyperlink ref="A38" r:id="rId33" display="iShares Dow Jones Emerg. Mark. Select Dividend"/>
    <hyperlink ref="A39" r:id="rId34" display="Guggenheim S&amp;P Global Dividend Opportunities Index ETF"/>
    <hyperlink ref="A40" r:id="rId35" display="Market Vectors® Mortgage REIT Income ETF(MORT)"/>
    <hyperlink ref="A41" r:id="rId36" display="FTSE NAREIT Mortgage Plus Capped Index Fund"/>
    <hyperlink ref="A42" r:id="rId37" display="SPDR S&amp;P Global Dividend Aristocrats UCITS ETF"/>
    <hyperlink ref="A43" r:id="rId38" display="SPDR S&amp;P US DIVIDEND ARISTOCRATS ETF"/>
    <hyperlink ref="A44" r:id="rId39" display="PowerShares Global Listed Private Equity Portfolio"/>
    <hyperlink ref="A45" r:id="rId40" display="Vanguard FTSE All-World H. Divid. Yld UCITS ETF"/>
    <hyperlink ref="A46" r:id="rId41" display="IShares MARKIT IBOXX USD CORPORATE BOND"/>
    <hyperlink ref="A48" r:id="rId42" display="IShares Markit IBoxx Euro High Yield"/>
    <hyperlink ref="A49" r:id="rId43" display="iShares Markit iBoxx $ High Yield Capped Bond"/>
    <hyperlink ref="A50" r:id="rId44" display="SPDR Barclays Capital Euro High Yield Bond ETF"/>
    <hyperlink ref="A51" r:id="rId45" display="iShares Barclays Cap. Emerg. Mark. Local Govt Bond (IUSP)"/>
    <hyperlink ref="A52" r:id="rId46" display="iShares Morningstar $ Emerg. Mark. Corporate Bd"/>
    <hyperlink ref="A53" r:id="rId47" display="SPDR Citi Asia Local Government Bond UCITS ETF"/>
    <hyperlink ref="A54" r:id="rId48" display="iShares Global Corporate Bond"/>
    <hyperlink ref="A55" r:id="rId49" display="iShares Global High Yield Corp Bond ETF (HYLD)"/>
    <hyperlink ref="A56" r:id="rId50" display="SPDR S&amp;P Pan Asia Dividend Aristocrats UCITS ETF"/>
    <hyperlink ref="A57" r:id="rId51" display="SPDR® S&amp;P® Euro Dividend Aristocrats UCITS ETF"/>
    <hyperlink ref="A58" r:id="rId52" display="SPDR S&amp;P Emerging Markets Dividende ETF"/>
    <hyperlink ref="A60" r:id="rId53" display="DB x-trackers STOXX global select dividend 100"/>
    <hyperlink ref="A61" r:id="rId54" display="BL Equities Dividend A EUR"/>
    <hyperlink ref="A62" r:id="rId55" display="DWS Top Dividende"/>
    <hyperlink ref="A63" r:id="rId56" display="IShares DIVDAX (DE)"/>
    <hyperlink ref="A68" r:id="rId57" display="MSCI ACWI World"/>
  </hyperlinks>
  <printOptions/>
  <pageMargins left="0.7479166666666667" right="0.7479166666666667" top="0.9840277777777777" bottom="0.9840277777777777" header="0.5118055555555555" footer="0.5118055555555555"/>
  <pageSetup fitToHeight="1" fitToWidth="1" horizontalDpi="300" verticalDpi="300" orientation="landscape" paperSize="9"/>
  <drawing r:id="rId60"/>
  <legacyDrawing r:id="rId59"/>
</worksheet>
</file>

<file path=xl/worksheets/sheet4.xml><?xml version="1.0" encoding="utf-8"?>
<worksheet xmlns="http://schemas.openxmlformats.org/spreadsheetml/2006/main" xmlns:r="http://schemas.openxmlformats.org/officeDocument/2006/relationships">
  <sheetPr>
    <pageSetUpPr fitToPage="1"/>
  </sheetPr>
  <dimension ref="A1:AA83"/>
  <sheetViews>
    <sheetView zoomScalePageLayoutView="0" workbookViewId="0" topLeftCell="A1">
      <selection activeCell="W12" sqref="W12"/>
    </sheetView>
  </sheetViews>
  <sheetFormatPr defaultColWidth="11.421875" defaultRowHeight="12.75"/>
  <cols>
    <col min="1" max="1" width="35.7109375" style="0" customWidth="1"/>
    <col min="2" max="2" width="12.28125" style="0" customWidth="1"/>
    <col min="3" max="3" width="7.7109375" style="0" customWidth="1"/>
    <col min="4" max="15" width="5.7109375" style="0" customWidth="1"/>
    <col min="16" max="17" width="6.7109375" style="0" customWidth="1"/>
    <col min="18" max="18" width="8.28125" style="0" customWidth="1"/>
    <col min="19" max="19" width="6.7109375" style="0" customWidth="1"/>
    <col min="20" max="20" width="7.7109375" style="0" customWidth="1"/>
    <col min="21" max="21" width="6.7109375" style="0" customWidth="1"/>
    <col min="22" max="22" width="7.7109375" style="0" customWidth="1"/>
    <col min="24" max="27" width="8.7109375" style="0" customWidth="1"/>
  </cols>
  <sheetData>
    <row r="1" spans="1:24" ht="15.75">
      <c r="A1" s="1" t="s">
        <v>0</v>
      </c>
      <c r="B1" s="2"/>
      <c r="C1" s="2"/>
      <c r="D1" s="2"/>
      <c r="E1" s="2"/>
      <c r="F1" s="2"/>
      <c r="G1" s="2"/>
      <c r="H1" s="3"/>
      <c r="I1" s="3"/>
      <c r="J1" s="3"/>
      <c r="K1" s="3"/>
      <c r="L1" s="3"/>
      <c r="M1" s="3"/>
      <c r="N1" s="3"/>
      <c r="O1" s="3"/>
      <c r="P1" s="3"/>
      <c r="Q1" s="71" t="s">
        <v>97</v>
      </c>
      <c r="R1" s="4" t="s">
        <v>1</v>
      </c>
      <c r="S1" s="6" t="s">
        <v>2</v>
      </c>
      <c r="T1" s="4" t="s">
        <v>3</v>
      </c>
      <c r="U1" s="6" t="s">
        <v>4</v>
      </c>
      <c r="V1" s="4" t="s">
        <v>5</v>
      </c>
      <c r="X1" s="136"/>
    </row>
    <row r="2" spans="1:22" ht="15.75">
      <c r="A2" s="1" t="s">
        <v>6</v>
      </c>
      <c r="B2" s="3"/>
      <c r="C2" s="3"/>
      <c r="D2" s="3"/>
      <c r="E2" s="3"/>
      <c r="F2" s="3"/>
      <c r="G2" s="3"/>
      <c r="H2" s="3"/>
      <c r="I2" s="3"/>
      <c r="J2" s="3"/>
      <c r="K2" s="3"/>
      <c r="L2" s="3"/>
      <c r="M2" s="7" t="s">
        <v>7</v>
      </c>
      <c r="N2" s="3"/>
      <c r="O2" s="3"/>
      <c r="P2" s="3"/>
      <c r="Q2" s="72" t="s">
        <v>98</v>
      </c>
      <c r="R2" s="8" t="s">
        <v>8</v>
      </c>
      <c r="S2" s="5" t="s">
        <v>9</v>
      </c>
      <c r="T2" s="8" t="s">
        <v>9</v>
      </c>
      <c r="U2" s="5" t="s">
        <v>10</v>
      </c>
      <c r="V2" s="9" t="s">
        <v>11</v>
      </c>
    </row>
    <row r="3" spans="1:22" ht="13.5" thickBot="1">
      <c r="A3" s="3"/>
      <c r="B3" s="3"/>
      <c r="C3" s="3"/>
      <c r="D3" s="3"/>
      <c r="E3" s="3"/>
      <c r="F3" s="3"/>
      <c r="G3" s="3"/>
      <c r="H3" s="3"/>
      <c r="I3" s="3"/>
      <c r="J3" s="3"/>
      <c r="K3" s="3"/>
      <c r="L3" s="3"/>
      <c r="M3" s="3"/>
      <c r="N3" s="3"/>
      <c r="O3" s="3"/>
      <c r="P3" s="3"/>
      <c r="Q3" s="73"/>
      <c r="R3" s="10" t="s">
        <v>4</v>
      </c>
      <c r="S3" s="16" t="s">
        <v>12</v>
      </c>
      <c r="T3" s="10" t="s">
        <v>181</v>
      </c>
      <c r="U3" s="16">
        <v>2014</v>
      </c>
      <c r="V3" s="10">
        <v>2014</v>
      </c>
    </row>
    <row r="4" spans="5:27" ht="12.75">
      <c r="E4" s="11">
        <v>2014</v>
      </c>
      <c r="G4" s="139" t="s">
        <v>183</v>
      </c>
      <c r="H4" s="13" t="s">
        <v>184</v>
      </c>
      <c r="M4" s="13" t="s">
        <v>100</v>
      </c>
      <c r="Q4" s="71" t="s">
        <v>101</v>
      </c>
      <c r="R4" s="4" t="s">
        <v>14</v>
      </c>
      <c r="S4" s="4" t="s">
        <v>15</v>
      </c>
      <c r="T4" s="4" t="s">
        <v>16</v>
      </c>
      <c r="U4" s="6" t="s">
        <v>17</v>
      </c>
      <c r="V4" s="12" t="s">
        <v>18</v>
      </c>
      <c r="W4" s="74"/>
      <c r="X4" s="136"/>
      <c r="Y4" s="136"/>
      <c r="Z4" s="136"/>
      <c r="AA4" s="136"/>
    </row>
    <row r="5" spans="1:27" ht="12.75">
      <c r="A5" t="s">
        <v>19</v>
      </c>
      <c r="B5" t="s">
        <v>20</v>
      </c>
      <c r="C5" t="s">
        <v>21</v>
      </c>
      <c r="Q5" s="72" t="s">
        <v>102</v>
      </c>
      <c r="R5" s="8" t="s">
        <v>23</v>
      </c>
      <c r="S5" s="8" t="s">
        <v>16</v>
      </c>
      <c r="T5" s="8" t="s">
        <v>186</v>
      </c>
      <c r="U5" s="5" t="s">
        <v>25</v>
      </c>
      <c r="V5" s="9" t="s">
        <v>16</v>
      </c>
      <c r="X5" s="136"/>
      <c r="Y5" s="136"/>
      <c r="Z5" s="136"/>
      <c r="AA5" s="136"/>
    </row>
    <row r="6" spans="1:22" ht="13.5" thickBot="1">
      <c r="A6" s="14"/>
      <c r="C6" s="14"/>
      <c r="D6" t="s">
        <v>26</v>
      </c>
      <c r="E6" t="s">
        <v>27</v>
      </c>
      <c r="F6" t="s">
        <v>28</v>
      </c>
      <c r="G6" t="s">
        <v>29</v>
      </c>
      <c r="H6" t="s">
        <v>30</v>
      </c>
      <c r="I6" t="s">
        <v>31</v>
      </c>
      <c r="J6" t="s">
        <v>31</v>
      </c>
      <c r="K6" t="s">
        <v>32</v>
      </c>
      <c r="L6" t="s">
        <v>33</v>
      </c>
      <c r="M6" t="s">
        <v>34</v>
      </c>
      <c r="N6" t="s">
        <v>35</v>
      </c>
      <c r="O6" t="s">
        <v>36</v>
      </c>
      <c r="P6">
        <v>2014</v>
      </c>
      <c r="Q6" s="73" t="s">
        <v>104</v>
      </c>
      <c r="R6" s="15"/>
      <c r="S6" s="15"/>
      <c r="T6" s="15"/>
      <c r="U6" s="16">
        <v>2014</v>
      </c>
      <c r="V6" s="10">
        <v>2014</v>
      </c>
    </row>
    <row r="7" spans="1:27" ht="12.75">
      <c r="A7" s="17" t="s">
        <v>37</v>
      </c>
      <c r="B7" s="18" t="s">
        <v>38</v>
      </c>
      <c r="C7" s="18" t="s">
        <v>39</v>
      </c>
      <c r="D7" s="19">
        <v>0.0907</v>
      </c>
      <c r="E7" s="19">
        <v>0.0886</v>
      </c>
      <c r="F7" s="19">
        <v>0.0867</v>
      </c>
      <c r="G7" s="19">
        <v>0.0867</v>
      </c>
      <c r="H7" s="19">
        <v>0.0874</v>
      </c>
      <c r="I7" s="19">
        <v>0.0888</v>
      </c>
      <c r="J7" s="19">
        <v>0.0884</v>
      </c>
      <c r="K7" s="19">
        <v>0.09013</v>
      </c>
      <c r="L7" s="19">
        <v>0.093</v>
      </c>
      <c r="M7" s="19">
        <v>0.095</v>
      </c>
      <c r="N7" s="19">
        <v>0.0965</v>
      </c>
      <c r="O7" s="19">
        <v>0.0971</v>
      </c>
      <c r="P7" s="20">
        <f aca="true" t="shared" si="0" ref="P7:P22">SUM(D7:O7)</f>
        <v>1.0890300000000002</v>
      </c>
      <c r="Q7" s="140">
        <f>VALUE((P7/'2013'!P7)-1)</f>
        <v>-0.19616917626217878</v>
      </c>
      <c r="R7" s="154">
        <v>18.6</v>
      </c>
      <c r="S7" s="89">
        <f aca="true" t="shared" si="1" ref="S7:S22">VALUE(P7/R7)</f>
        <v>0.058550000000000005</v>
      </c>
      <c r="T7" s="102">
        <f aca="true" t="shared" si="2" ref="T7:T22">VALUE(S7*12/12)</f>
        <v>0.05855000000000001</v>
      </c>
      <c r="U7" s="111">
        <v>0.114</v>
      </c>
      <c r="V7" s="32">
        <f aca="true" t="shared" si="3" ref="V7:V22">SUM(S7,U7)</f>
        <v>0.17255</v>
      </c>
      <c r="X7" s="60"/>
      <c r="Y7" s="60"/>
      <c r="Z7" s="60"/>
      <c r="AA7" s="60"/>
    </row>
    <row r="8" spans="1:27" ht="12.75">
      <c r="A8" s="25" t="s">
        <v>41</v>
      </c>
      <c r="B8" s="26" t="s">
        <v>105</v>
      </c>
      <c r="C8" s="26" t="s">
        <v>39</v>
      </c>
      <c r="D8" s="27">
        <v>0.1444</v>
      </c>
      <c r="E8" s="27">
        <v>0.1449</v>
      </c>
      <c r="F8" s="27">
        <v>0.1454</v>
      </c>
      <c r="G8" s="27">
        <v>0.143</v>
      </c>
      <c r="H8" s="27">
        <v>0.1426</v>
      </c>
      <c r="I8" s="27">
        <v>0.142</v>
      </c>
      <c r="J8" s="27">
        <v>0.1412</v>
      </c>
      <c r="K8" s="27">
        <v>0.144</v>
      </c>
      <c r="L8" s="27">
        <v>0.144</v>
      </c>
      <c r="M8" s="27">
        <v>0.15</v>
      </c>
      <c r="N8" s="27">
        <v>0.151</v>
      </c>
      <c r="O8" s="27">
        <v>0.151</v>
      </c>
      <c r="P8" s="28">
        <f t="shared" si="0"/>
        <v>1.7434999999999996</v>
      </c>
      <c r="Q8" s="104">
        <f>VALUE((P8/'2013'!P8)-1)</f>
        <v>-0.06739769991976485</v>
      </c>
      <c r="R8" s="154">
        <v>30.75</v>
      </c>
      <c r="S8" s="89">
        <f t="shared" si="1"/>
        <v>0.056699186991869904</v>
      </c>
      <c r="T8" s="90">
        <f t="shared" si="2"/>
        <v>0.056699186991869904</v>
      </c>
      <c r="U8" s="111">
        <v>0.098</v>
      </c>
      <c r="V8" s="32">
        <f t="shared" si="3"/>
        <v>0.1546991869918699</v>
      </c>
      <c r="X8" s="60"/>
      <c r="Y8" s="60"/>
      <c r="Z8" s="60"/>
      <c r="AA8" s="60"/>
    </row>
    <row r="9" spans="1:27" ht="12.75">
      <c r="A9" s="25" t="s">
        <v>43</v>
      </c>
      <c r="B9" s="26" t="s">
        <v>44</v>
      </c>
      <c r="C9" s="26" t="s">
        <v>39</v>
      </c>
      <c r="D9" s="27">
        <v>0.1113</v>
      </c>
      <c r="E9" s="27">
        <v>0.1088</v>
      </c>
      <c r="F9" s="27">
        <v>0.1181</v>
      </c>
      <c r="G9" s="27">
        <v>0.13</v>
      </c>
      <c r="H9" s="27">
        <v>0.1322</v>
      </c>
      <c r="I9" s="27">
        <v>0.1316</v>
      </c>
      <c r="J9" s="27">
        <v>0.1364</v>
      </c>
      <c r="K9" s="27">
        <v>0.1384</v>
      </c>
      <c r="L9" s="27">
        <v>0.1473</v>
      </c>
      <c r="M9" s="27">
        <v>0.155</v>
      </c>
      <c r="N9" s="27">
        <v>0.14</v>
      </c>
      <c r="O9" s="27">
        <v>0.147</v>
      </c>
      <c r="P9" s="28">
        <f t="shared" si="0"/>
        <v>1.5961</v>
      </c>
      <c r="Q9" s="77">
        <f>VALUE((P9/'2013'!P9)-1)</f>
        <v>0.08904203056768556</v>
      </c>
      <c r="R9" s="154">
        <v>19.35</v>
      </c>
      <c r="S9" s="89">
        <f t="shared" si="1"/>
        <v>0.08248578811369509</v>
      </c>
      <c r="T9" s="90">
        <f t="shared" si="2"/>
        <v>0.08248578811369509</v>
      </c>
      <c r="U9" s="111">
        <v>0.14</v>
      </c>
      <c r="V9" s="32">
        <f t="shared" si="3"/>
        <v>0.2224857881136951</v>
      </c>
      <c r="X9" s="60"/>
      <c r="Y9" s="60"/>
      <c r="Z9" s="60"/>
      <c r="AA9" s="60"/>
    </row>
    <row r="10" spans="1:27" ht="12.75">
      <c r="A10" s="25" t="s">
        <v>106</v>
      </c>
      <c r="B10" s="26" t="s">
        <v>107</v>
      </c>
      <c r="C10" s="26" t="s">
        <v>39</v>
      </c>
      <c r="D10" s="35">
        <v>0.1055</v>
      </c>
      <c r="E10" s="35">
        <v>0.0607</v>
      </c>
      <c r="F10" s="35">
        <v>0.0595</v>
      </c>
      <c r="G10" s="35">
        <v>0.05935</v>
      </c>
      <c r="H10" s="35">
        <v>0.06</v>
      </c>
      <c r="I10" s="35">
        <v>0.0608</v>
      </c>
      <c r="J10" s="35">
        <v>0.0605</v>
      </c>
      <c r="K10" s="35">
        <v>0.062</v>
      </c>
      <c r="L10" s="35">
        <v>0.064</v>
      </c>
      <c r="M10" s="35">
        <v>0.065</v>
      </c>
      <c r="N10" s="35">
        <v>0.066</v>
      </c>
      <c r="O10" s="35">
        <v>0.0665</v>
      </c>
      <c r="P10" s="28">
        <f t="shared" si="0"/>
        <v>0.7898499999999999</v>
      </c>
      <c r="Q10" s="104">
        <f>VALUE((P10/'2013'!P10)-1)</f>
        <v>-0.03441320293398542</v>
      </c>
      <c r="R10" s="154">
        <v>11.2</v>
      </c>
      <c r="S10" s="89">
        <f t="shared" si="1"/>
        <v>0.07052232142857143</v>
      </c>
      <c r="T10" s="90">
        <f t="shared" si="2"/>
        <v>0.07052232142857143</v>
      </c>
      <c r="U10" s="111">
        <v>0.143</v>
      </c>
      <c r="V10" s="32">
        <f t="shared" si="3"/>
        <v>0.21352232142857142</v>
      </c>
      <c r="X10" s="60"/>
      <c r="Y10" s="60"/>
      <c r="Z10" s="60"/>
      <c r="AA10" s="60"/>
    </row>
    <row r="11" spans="1:27" ht="12.75">
      <c r="A11" s="25" t="s">
        <v>45</v>
      </c>
      <c r="B11" s="26" t="s">
        <v>141</v>
      </c>
      <c r="C11" s="26" t="s">
        <v>39</v>
      </c>
      <c r="D11" s="35">
        <v>0.175</v>
      </c>
      <c r="E11" s="35">
        <v>0.216</v>
      </c>
      <c r="F11" s="35">
        <v>0.2242</v>
      </c>
      <c r="G11" s="35">
        <v>0.2251</v>
      </c>
      <c r="H11" s="35">
        <v>0.228</v>
      </c>
      <c r="I11" s="35">
        <v>0.2478</v>
      </c>
      <c r="J11" s="35">
        <v>0.273</v>
      </c>
      <c r="K11" s="35">
        <v>0.2698</v>
      </c>
      <c r="L11" s="35">
        <v>0.166</v>
      </c>
      <c r="M11" s="35">
        <v>0.272</v>
      </c>
      <c r="N11" s="35">
        <v>0.2756</v>
      </c>
      <c r="O11" s="35">
        <v>0.536</v>
      </c>
      <c r="P11" s="28">
        <f t="shared" si="0"/>
        <v>3.1085</v>
      </c>
      <c r="Q11" s="77">
        <f>VALUE((P11/'2013'!P11)-1)</f>
        <v>0.00892567348263551</v>
      </c>
      <c r="R11" s="154">
        <v>38.4</v>
      </c>
      <c r="S11" s="89">
        <f t="shared" si="1"/>
        <v>0.08095052083333333</v>
      </c>
      <c r="T11" s="90">
        <f t="shared" si="2"/>
        <v>0.08095052083333333</v>
      </c>
      <c r="U11" s="142">
        <v>-0.076</v>
      </c>
      <c r="V11" s="32">
        <f t="shared" si="3"/>
        <v>0.004950520833333333</v>
      </c>
      <c r="X11" s="60"/>
      <c r="Y11" s="60"/>
      <c r="Z11" s="60"/>
      <c r="AA11" s="60"/>
    </row>
    <row r="12" spans="1:27" ht="12.75">
      <c r="A12" s="25" t="s">
        <v>109</v>
      </c>
      <c r="B12" s="26" t="s">
        <v>110</v>
      </c>
      <c r="C12" s="26" t="s">
        <v>39</v>
      </c>
      <c r="D12" s="80">
        <v>0.0927</v>
      </c>
      <c r="E12" s="80">
        <v>0.092</v>
      </c>
      <c r="F12" s="80">
        <v>0.0962</v>
      </c>
      <c r="G12" s="80">
        <v>0.098</v>
      </c>
      <c r="H12" s="80">
        <v>0.098</v>
      </c>
      <c r="I12" s="80">
        <v>0.0971</v>
      </c>
      <c r="J12" s="80">
        <v>0.0974</v>
      </c>
      <c r="K12" s="80">
        <v>0.1</v>
      </c>
      <c r="L12" s="80">
        <v>0.109</v>
      </c>
      <c r="M12" s="80">
        <v>0.1094</v>
      </c>
      <c r="N12" s="35">
        <v>0.1097</v>
      </c>
      <c r="O12" s="35">
        <v>0.11</v>
      </c>
      <c r="P12" s="28">
        <f t="shared" si="0"/>
        <v>1.2095</v>
      </c>
      <c r="Q12" s="77">
        <f>VALUE((P12/'2013'!P12)-1)</f>
        <v>0.11725908956547437</v>
      </c>
      <c r="R12" s="154">
        <v>24.3</v>
      </c>
      <c r="S12" s="89">
        <f t="shared" si="1"/>
        <v>0.04977366255144033</v>
      </c>
      <c r="T12" s="90">
        <f t="shared" si="2"/>
        <v>0.04977366255144033</v>
      </c>
      <c r="U12" s="111">
        <v>0.186</v>
      </c>
      <c r="V12" s="32">
        <f t="shared" si="3"/>
        <v>0.23577366255144033</v>
      </c>
      <c r="X12" s="60"/>
      <c r="Y12" s="60"/>
      <c r="Z12" s="60"/>
      <c r="AA12" s="60"/>
    </row>
    <row r="13" spans="1:27" ht="12.75">
      <c r="A13" s="25" t="s">
        <v>111</v>
      </c>
      <c r="B13" s="107" t="s">
        <v>189</v>
      </c>
      <c r="C13" s="26" t="s">
        <v>39</v>
      </c>
      <c r="D13" s="80">
        <v>0.157</v>
      </c>
      <c r="E13" s="80">
        <v>0.132</v>
      </c>
      <c r="F13" s="80">
        <v>0.1157</v>
      </c>
      <c r="G13" s="80">
        <v>0.096</v>
      </c>
      <c r="H13" s="80">
        <v>0.1361</v>
      </c>
      <c r="I13" s="80">
        <v>0.1115</v>
      </c>
      <c r="J13" s="80">
        <v>0.086</v>
      </c>
      <c r="K13" s="80">
        <v>0.164</v>
      </c>
      <c r="L13" s="80">
        <v>0.1281</v>
      </c>
      <c r="M13" s="80">
        <v>0.084</v>
      </c>
      <c r="N13" s="35">
        <v>0.129</v>
      </c>
      <c r="O13" s="35">
        <v>0</v>
      </c>
      <c r="P13" s="28">
        <f t="shared" si="0"/>
        <v>1.3394000000000001</v>
      </c>
      <c r="Q13" s="77">
        <f>VALUE((P13/'2013'!P13)-1)</f>
        <v>0.020129934423482876</v>
      </c>
      <c r="R13" s="154">
        <v>20.2</v>
      </c>
      <c r="S13" s="89">
        <f t="shared" si="1"/>
        <v>0.06630693069306931</v>
      </c>
      <c r="T13" s="90">
        <f t="shared" si="2"/>
        <v>0.06630693069306931</v>
      </c>
      <c r="U13" s="111">
        <v>0.029</v>
      </c>
      <c r="V13" s="32">
        <f t="shared" si="3"/>
        <v>0.09530693069306931</v>
      </c>
      <c r="X13" s="60"/>
      <c r="Y13" s="60"/>
      <c r="Z13" s="60"/>
      <c r="AA13" s="60"/>
    </row>
    <row r="14" spans="1:27" ht="12.75">
      <c r="A14" s="25" t="s">
        <v>143</v>
      </c>
      <c r="B14" s="107" t="s">
        <v>144</v>
      </c>
      <c r="C14" s="26" t="s">
        <v>39</v>
      </c>
      <c r="D14" s="80">
        <v>0</v>
      </c>
      <c r="E14" s="80">
        <v>0.223</v>
      </c>
      <c r="F14" s="80">
        <v>0.0508</v>
      </c>
      <c r="G14" s="80">
        <v>0.045</v>
      </c>
      <c r="H14" s="80">
        <v>0.1873</v>
      </c>
      <c r="I14" s="80">
        <v>0.044</v>
      </c>
      <c r="J14" s="80">
        <v>0.1622</v>
      </c>
      <c r="K14" s="80">
        <v>0.0364</v>
      </c>
      <c r="L14" s="80">
        <v>0.044</v>
      </c>
      <c r="M14" s="80">
        <v>0.16</v>
      </c>
      <c r="N14" s="35">
        <v>0.042</v>
      </c>
      <c r="O14" s="35">
        <v>0.201</v>
      </c>
      <c r="P14" s="28">
        <f t="shared" si="0"/>
        <v>1.1957000000000002</v>
      </c>
      <c r="Q14" s="77">
        <f>VALUE((P14/'2013'!P14)-1)</f>
        <v>0.05945419103313854</v>
      </c>
      <c r="R14" s="154">
        <v>19.7</v>
      </c>
      <c r="S14" s="89">
        <f t="shared" si="1"/>
        <v>0.06069543147208123</v>
      </c>
      <c r="T14" s="90">
        <f t="shared" si="2"/>
        <v>0.06069543147208123</v>
      </c>
      <c r="U14" s="111">
        <v>0.177</v>
      </c>
      <c r="V14" s="32">
        <f t="shared" si="3"/>
        <v>0.23769543147208122</v>
      </c>
      <c r="X14" s="60"/>
      <c r="Y14" s="60"/>
      <c r="Z14" s="60"/>
      <c r="AA14" s="60"/>
    </row>
    <row r="15" spans="1:27" ht="12.75">
      <c r="A15" s="25" t="s">
        <v>113</v>
      </c>
      <c r="B15" s="82" t="s">
        <v>145</v>
      </c>
      <c r="C15" s="26" t="s">
        <v>39</v>
      </c>
      <c r="D15" s="80">
        <v>0.197</v>
      </c>
      <c r="E15" s="80">
        <v>0.1969</v>
      </c>
      <c r="F15" s="80">
        <v>0.1919</v>
      </c>
      <c r="G15" s="80">
        <v>0.1928</v>
      </c>
      <c r="H15" s="80">
        <v>0.169</v>
      </c>
      <c r="I15" s="80">
        <v>0.1673</v>
      </c>
      <c r="J15" s="80">
        <v>0.1784</v>
      </c>
      <c r="K15" s="80">
        <v>0.1822</v>
      </c>
      <c r="L15" s="80">
        <v>0.165</v>
      </c>
      <c r="M15" s="80">
        <v>0.161</v>
      </c>
      <c r="N15" s="35">
        <v>0.1606</v>
      </c>
      <c r="O15" s="35">
        <v>0.1978</v>
      </c>
      <c r="P15" s="28">
        <f t="shared" si="0"/>
        <v>2.1599</v>
      </c>
      <c r="Q15" s="104">
        <f>VALUE((P15/'2013'!P15)-1)</f>
        <v>-0.033796327361381495</v>
      </c>
      <c r="R15" s="154">
        <v>40</v>
      </c>
      <c r="S15" s="89">
        <f t="shared" si="1"/>
        <v>0.0539975</v>
      </c>
      <c r="T15" s="90">
        <f t="shared" si="2"/>
        <v>0.0539975</v>
      </c>
      <c r="U15" s="142">
        <v>0.058</v>
      </c>
      <c r="V15" s="32">
        <f t="shared" si="3"/>
        <v>0.1119975</v>
      </c>
      <c r="X15" s="60"/>
      <c r="Y15" s="60"/>
      <c r="Z15" s="60"/>
      <c r="AA15" s="60"/>
    </row>
    <row r="16" spans="1:27" ht="12.75">
      <c r="A16" s="25" t="s">
        <v>146</v>
      </c>
      <c r="B16" s="82" t="s">
        <v>147</v>
      </c>
      <c r="C16" s="26" t="s">
        <v>39</v>
      </c>
      <c r="D16" s="80">
        <v>0.1215</v>
      </c>
      <c r="E16" s="80">
        <v>0.0888</v>
      </c>
      <c r="F16" s="80">
        <v>0.0801</v>
      </c>
      <c r="G16" s="80">
        <v>0.0886</v>
      </c>
      <c r="H16" s="80">
        <v>0.0896</v>
      </c>
      <c r="I16" s="80">
        <v>0.09</v>
      </c>
      <c r="J16" s="80">
        <v>0.091</v>
      </c>
      <c r="K16" s="80">
        <v>0.093</v>
      </c>
      <c r="L16" s="80">
        <v>0.0928</v>
      </c>
      <c r="M16" s="80">
        <v>0.093</v>
      </c>
      <c r="N16" s="35">
        <v>0.0894</v>
      </c>
      <c r="O16" s="35">
        <v>0.101</v>
      </c>
      <c r="P16" s="28">
        <f t="shared" si="0"/>
        <v>1.1187999999999998</v>
      </c>
      <c r="Q16" s="104">
        <f>VALUE((P16/'2013'!P16)-1)</f>
        <v>-0.15721280602636556</v>
      </c>
      <c r="R16" s="154">
        <v>20</v>
      </c>
      <c r="S16" s="89">
        <f t="shared" si="1"/>
        <v>0.05593999999999999</v>
      </c>
      <c r="T16" s="90">
        <f t="shared" si="2"/>
        <v>0.05593999999999999</v>
      </c>
      <c r="U16" s="142">
        <v>0.032</v>
      </c>
      <c r="V16" s="32">
        <f t="shared" si="3"/>
        <v>0.08793999999999999</v>
      </c>
      <c r="X16" s="60"/>
      <c r="Y16" s="60"/>
      <c r="Z16" s="60"/>
      <c r="AA16" s="60"/>
    </row>
    <row r="17" spans="1:27" ht="12.75">
      <c r="A17" s="25" t="s">
        <v>148</v>
      </c>
      <c r="B17" s="82" t="s">
        <v>149</v>
      </c>
      <c r="C17" s="26" t="s">
        <v>39</v>
      </c>
      <c r="D17" s="80">
        <v>0.1873</v>
      </c>
      <c r="E17" s="80">
        <v>0.1901</v>
      </c>
      <c r="F17" s="80">
        <v>0.185</v>
      </c>
      <c r="G17" s="80">
        <v>0.1846</v>
      </c>
      <c r="H17" s="80">
        <v>0.184</v>
      </c>
      <c r="I17" s="80">
        <v>0.1806</v>
      </c>
      <c r="J17" s="80">
        <v>0.1926</v>
      </c>
      <c r="K17" s="80">
        <v>0.1496</v>
      </c>
      <c r="L17" s="80">
        <v>0.1742</v>
      </c>
      <c r="M17" s="80">
        <v>0.193</v>
      </c>
      <c r="N17" s="35">
        <v>0.203</v>
      </c>
      <c r="O17" s="35">
        <v>0.261</v>
      </c>
      <c r="P17" s="28">
        <f t="shared" si="0"/>
        <v>2.285</v>
      </c>
      <c r="Q17" s="77">
        <f>VALUE((P17/'2013'!P17)-1)</f>
        <v>0.05733191430290119</v>
      </c>
      <c r="R17" s="154">
        <v>38.2</v>
      </c>
      <c r="S17" s="89">
        <f t="shared" si="1"/>
        <v>0.05981675392670157</v>
      </c>
      <c r="T17" s="90">
        <f t="shared" si="2"/>
        <v>0.05981675392670157</v>
      </c>
      <c r="U17" s="111">
        <v>0.091</v>
      </c>
      <c r="V17" s="32">
        <f t="shared" si="3"/>
        <v>0.15081675392670157</v>
      </c>
      <c r="X17" s="60"/>
      <c r="Y17" s="60"/>
      <c r="Z17" s="60"/>
      <c r="AA17" s="60"/>
    </row>
    <row r="18" spans="1:27" ht="12.75">
      <c r="A18" s="25" t="s">
        <v>150</v>
      </c>
      <c r="B18" s="82" t="s">
        <v>151</v>
      </c>
      <c r="C18" s="26" t="s">
        <v>39</v>
      </c>
      <c r="D18" s="80">
        <v>0.0652</v>
      </c>
      <c r="E18" s="80">
        <v>0.0645</v>
      </c>
      <c r="F18" s="80">
        <v>0.0662</v>
      </c>
      <c r="G18" s="80">
        <v>0.06415</v>
      </c>
      <c r="H18" s="80">
        <v>0.0617</v>
      </c>
      <c r="I18" s="80">
        <v>0.0622</v>
      </c>
      <c r="J18" s="80">
        <v>0.0633</v>
      </c>
      <c r="K18" s="80">
        <v>0.0669</v>
      </c>
      <c r="L18" s="80">
        <v>0.0708</v>
      </c>
      <c r="M18" s="80">
        <v>0.0706</v>
      </c>
      <c r="N18" s="35">
        <v>0.074</v>
      </c>
      <c r="O18" s="35">
        <v>0.0765</v>
      </c>
      <c r="P18" s="28">
        <f t="shared" si="0"/>
        <v>0.8060499999999998</v>
      </c>
      <c r="Q18" s="77">
        <f>VALUE((P18/'2013'!P18)-1)</f>
        <v>0.028256155121826554</v>
      </c>
      <c r="R18" s="154">
        <v>22.8</v>
      </c>
      <c r="S18" s="89">
        <f t="shared" si="1"/>
        <v>0.03535307017543859</v>
      </c>
      <c r="T18" s="90">
        <f t="shared" si="2"/>
        <v>0.03535307017543859</v>
      </c>
      <c r="U18" s="111">
        <v>0.172</v>
      </c>
      <c r="V18" s="32">
        <f t="shared" si="3"/>
        <v>0.20735307017543858</v>
      </c>
      <c r="X18" s="60"/>
      <c r="Y18" s="60"/>
      <c r="Z18" s="60"/>
      <c r="AA18" s="60"/>
    </row>
    <row r="19" spans="1:27" ht="12.75">
      <c r="A19" s="109" t="s">
        <v>152</v>
      </c>
      <c r="B19" s="82" t="s">
        <v>153</v>
      </c>
      <c r="C19" s="26" t="s">
        <v>39</v>
      </c>
      <c r="D19" s="80">
        <v>0.0962</v>
      </c>
      <c r="E19" s="80">
        <v>0.0923</v>
      </c>
      <c r="F19" s="80">
        <v>0.0904</v>
      </c>
      <c r="G19" s="80">
        <v>0.0903</v>
      </c>
      <c r="H19" s="80">
        <v>0.091</v>
      </c>
      <c r="I19" s="80">
        <v>0.09194</v>
      </c>
      <c r="J19" s="80">
        <v>0.092</v>
      </c>
      <c r="K19" s="80">
        <v>0.09775</v>
      </c>
      <c r="L19" s="80">
        <v>0.1085</v>
      </c>
      <c r="M19" s="80">
        <v>0.1185</v>
      </c>
      <c r="N19" s="35">
        <v>0.1285</v>
      </c>
      <c r="O19" s="35">
        <v>0.1327</v>
      </c>
      <c r="P19" s="28">
        <f t="shared" si="0"/>
        <v>1.2300900000000001</v>
      </c>
      <c r="Q19" s="110"/>
      <c r="R19" s="156">
        <v>21.5</v>
      </c>
      <c r="S19" s="89">
        <f t="shared" si="1"/>
        <v>0.05721348837209303</v>
      </c>
      <c r="T19" s="90">
        <f t="shared" si="2"/>
        <v>0.05721348837209303</v>
      </c>
      <c r="U19" s="111">
        <v>0.121</v>
      </c>
      <c r="V19" s="32">
        <f t="shared" si="3"/>
        <v>0.17821348837209303</v>
      </c>
      <c r="X19" s="60"/>
      <c r="Y19" s="60"/>
      <c r="Z19" s="60"/>
      <c r="AA19" s="60"/>
    </row>
    <row r="20" spans="1:27" ht="12.75">
      <c r="A20" s="109" t="s">
        <v>154</v>
      </c>
      <c r="B20" s="82" t="s">
        <v>190</v>
      </c>
      <c r="C20" s="26" t="s">
        <v>39</v>
      </c>
      <c r="D20" s="80">
        <v>0.04374</v>
      </c>
      <c r="E20" s="80">
        <v>0.079</v>
      </c>
      <c r="F20" s="80">
        <v>0.0988</v>
      </c>
      <c r="G20" s="80">
        <v>0.058</v>
      </c>
      <c r="H20" s="80">
        <v>0.092</v>
      </c>
      <c r="I20" s="80">
        <v>0.0709</v>
      </c>
      <c r="J20" s="80">
        <v>0.076</v>
      </c>
      <c r="K20" s="80">
        <v>0.079</v>
      </c>
      <c r="L20" s="80">
        <v>0.0809</v>
      </c>
      <c r="M20" s="80">
        <v>0.079</v>
      </c>
      <c r="N20" s="35">
        <v>0.067</v>
      </c>
      <c r="O20" s="35">
        <v>0</v>
      </c>
      <c r="P20" s="28">
        <f t="shared" si="0"/>
        <v>0.8243399999999999</v>
      </c>
      <c r="Q20" s="104">
        <f>VALUE((P20/'2013'!P20)-1)</f>
        <v>-0.07137546468401501</v>
      </c>
      <c r="R20" s="154">
        <v>16.3</v>
      </c>
      <c r="S20" s="89">
        <f t="shared" si="1"/>
        <v>0.05057300613496932</v>
      </c>
      <c r="T20" s="90">
        <f t="shared" si="2"/>
        <v>0.05057300613496932</v>
      </c>
      <c r="U20" s="111">
        <v>0.026</v>
      </c>
      <c r="V20" s="32">
        <f t="shared" si="3"/>
        <v>0.07657300613496931</v>
      </c>
      <c r="X20" s="60"/>
      <c r="Y20" s="60"/>
      <c r="Z20" s="60"/>
      <c r="AA20" s="60"/>
    </row>
    <row r="21" spans="1:27" ht="12.75">
      <c r="A21" s="109" t="s">
        <v>191</v>
      </c>
      <c r="B21" s="82" t="s">
        <v>192</v>
      </c>
      <c r="C21" s="26" t="s">
        <v>39</v>
      </c>
      <c r="D21" s="80">
        <v>0.126</v>
      </c>
      <c r="E21" s="80">
        <v>0.126</v>
      </c>
      <c r="F21" s="80">
        <v>0.1248</v>
      </c>
      <c r="G21" s="80">
        <v>0.1228</v>
      </c>
      <c r="H21" s="80">
        <v>0.1108</v>
      </c>
      <c r="I21" s="80">
        <v>0.1094</v>
      </c>
      <c r="J21" s="80">
        <v>0.112</v>
      </c>
      <c r="K21" s="80">
        <v>0.1145</v>
      </c>
      <c r="L21" s="80">
        <v>0.1188</v>
      </c>
      <c r="M21" s="80">
        <v>0.1189</v>
      </c>
      <c r="N21" s="35">
        <v>0.1218</v>
      </c>
      <c r="O21" s="35">
        <v>0.1264</v>
      </c>
      <c r="P21" s="28">
        <f t="shared" si="0"/>
        <v>1.4322</v>
      </c>
      <c r="Q21" s="110"/>
      <c r="R21" s="154">
        <v>18.7</v>
      </c>
      <c r="S21" s="89">
        <f t="shared" si="1"/>
        <v>0.07658823529411765</v>
      </c>
      <c r="T21" s="90">
        <f t="shared" si="2"/>
        <v>0.07658823529411765</v>
      </c>
      <c r="U21" s="111">
        <v>0.086</v>
      </c>
      <c r="V21" s="32">
        <f t="shared" si="3"/>
        <v>0.16258823529411764</v>
      </c>
      <c r="X21" s="60"/>
      <c r="Y21" s="60"/>
      <c r="Z21" s="60"/>
      <c r="AA21" s="60"/>
    </row>
    <row r="22" spans="1:27" ht="13.5" thickBot="1">
      <c r="A22" s="36" t="s">
        <v>47</v>
      </c>
      <c r="B22" s="37" t="s">
        <v>48</v>
      </c>
      <c r="C22" s="37" t="s">
        <v>39</v>
      </c>
      <c r="D22" s="38">
        <v>0.2235</v>
      </c>
      <c r="E22" s="38">
        <v>0.43</v>
      </c>
      <c r="F22" s="38">
        <v>0.2872</v>
      </c>
      <c r="G22" s="38">
        <v>0.3278</v>
      </c>
      <c r="H22" s="38">
        <v>0.2206</v>
      </c>
      <c r="I22" s="38">
        <v>0.377</v>
      </c>
      <c r="J22" s="38">
        <v>0.372</v>
      </c>
      <c r="K22" s="38">
        <v>0.31</v>
      </c>
      <c r="L22" s="38">
        <v>0.218</v>
      </c>
      <c r="M22" s="38">
        <v>0.378</v>
      </c>
      <c r="N22" s="38">
        <v>0.4124</v>
      </c>
      <c r="O22" s="112">
        <v>0.3065</v>
      </c>
      <c r="P22" s="39">
        <f t="shared" si="0"/>
        <v>3.8629999999999995</v>
      </c>
      <c r="Q22" s="113">
        <f>VALUE((P22/'2013'!P21)-1)</f>
        <v>-0.01859661602560847</v>
      </c>
      <c r="R22" s="155">
        <v>83.75</v>
      </c>
      <c r="S22" s="114">
        <f t="shared" si="1"/>
        <v>0.04612537313432835</v>
      </c>
      <c r="T22" s="115">
        <f t="shared" si="2"/>
        <v>0.04612537313432835</v>
      </c>
      <c r="U22" s="143">
        <v>0.156</v>
      </c>
      <c r="V22" s="43">
        <f t="shared" si="3"/>
        <v>0.20212537313432835</v>
      </c>
      <c r="X22" s="60"/>
      <c r="Y22" s="60"/>
      <c r="Z22" s="60"/>
      <c r="AA22" s="60"/>
    </row>
    <row r="23" spans="1:27" ht="13.5" thickBot="1">
      <c r="A23" s="14"/>
      <c r="B23" s="14"/>
      <c r="C23" s="14"/>
      <c r="D23" s="44"/>
      <c r="E23" s="44"/>
      <c r="F23" s="44"/>
      <c r="G23" s="44"/>
      <c r="H23" s="44"/>
      <c r="I23" s="44"/>
      <c r="J23" s="44"/>
      <c r="K23" s="44"/>
      <c r="L23" s="44"/>
      <c r="M23" s="44"/>
      <c r="N23" s="44"/>
      <c r="O23" s="44"/>
      <c r="P23" s="45"/>
      <c r="Q23" s="144"/>
      <c r="R23" s="29"/>
      <c r="S23" s="30"/>
      <c r="T23" s="46"/>
      <c r="U23" s="47"/>
      <c r="V23" s="85"/>
      <c r="X23" s="60"/>
      <c r="Y23" s="60"/>
      <c r="Z23" s="60"/>
      <c r="AA23" s="60"/>
    </row>
    <row r="24" spans="1:27" ht="12.75">
      <c r="A24" s="17" t="s">
        <v>49</v>
      </c>
      <c r="B24" s="18" t="s">
        <v>50</v>
      </c>
      <c r="C24" s="18" t="s">
        <v>51</v>
      </c>
      <c r="D24" s="19">
        <v>0.1766</v>
      </c>
      <c r="E24" s="19">
        <v>0</v>
      </c>
      <c r="F24" s="19">
        <v>0</v>
      </c>
      <c r="G24" s="19">
        <v>0.191</v>
      </c>
      <c r="H24" s="19">
        <v>0</v>
      </c>
      <c r="I24" s="19">
        <v>0</v>
      </c>
      <c r="J24" s="19">
        <v>0.3219</v>
      </c>
      <c r="K24" s="19">
        <v>0</v>
      </c>
      <c r="L24" s="19">
        <v>0</v>
      </c>
      <c r="M24" s="19">
        <v>0.1883</v>
      </c>
      <c r="N24" s="19">
        <v>0</v>
      </c>
      <c r="O24" s="19">
        <v>0</v>
      </c>
      <c r="P24" s="20">
        <f aca="true" t="shared" si="4" ref="P24:P48">SUM(D24:O24)</f>
        <v>0.8778</v>
      </c>
      <c r="Q24" s="140">
        <f>VALUE((P24/'2013'!P23)-1)</f>
        <v>-0.2867473795400992</v>
      </c>
      <c r="R24" s="153">
        <v>24</v>
      </c>
      <c r="S24" s="119">
        <f aca="true" t="shared" si="5" ref="S24:S48">VALUE(P24/R24)</f>
        <v>0.036575</v>
      </c>
      <c r="T24" s="120">
        <f aca="true" t="shared" si="6" ref="T24:T40">VALUE(S24*12/12)</f>
        <v>0.036575</v>
      </c>
      <c r="U24" s="121">
        <v>0.171</v>
      </c>
      <c r="V24" s="51">
        <f aca="true" t="shared" si="7" ref="V24:V48">SUM(S24,U24)</f>
        <v>0.207575</v>
      </c>
      <c r="X24" s="60"/>
      <c r="Y24" s="60"/>
      <c r="Z24" s="60"/>
      <c r="AA24" s="60"/>
    </row>
    <row r="25" spans="1:27" ht="12.75">
      <c r="A25" s="25" t="s">
        <v>52</v>
      </c>
      <c r="B25" s="26" t="s">
        <v>53</v>
      </c>
      <c r="C25" s="26" t="s">
        <v>51</v>
      </c>
      <c r="D25" s="27">
        <v>0</v>
      </c>
      <c r="E25" s="27">
        <v>0</v>
      </c>
      <c r="F25" s="27">
        <v>0.3527</v>
      </c>
      <c r="G25" s="27">
        <v>0</v>
      </c>
      <c r="H25" s="27">
        <v>0</v>
      </c>
      <c r="I25" s="27">
        <v>0.3</v>
      </c>
      <c r="J25" s="27">
        <v>0</v>
      </c>
      <c r="K25" s="27">
        <v>0</v>
      </c>
      <c r="L25" s="27">
        <v>0.3522</v>
      </c>
      <c r="M25" s="27">
        <v>0</v>
      </c>
      <c r="N25" s="27">
        <v>0</v>
      </c>
      <c r="O25" s="27">
        <v>0.5025</v>
      </c>
      <c r="P25" s="28">
        <f t="shared" si="4"/>
        <v>1.5074</v>
      </c>
      <c r="Q25" s="104">
        <f>VALUE((P25/'2013'!P24)-1)</f>
        <v>-0.04419504153192566</v>
      </c>
      <c r="R25" s="154">
        <v>30.2</v>
      </c>
      <c r="S25" s="89">
        <f t="shared" si="5"/>
        <v>0.049913907284768216</v>
      </c>
      <c r="T25" s="122">
        <f t="shared" si="6"/>
        <v>0.049913907284768216</v>
      </c>
      <c r="U25" s="48">
        <v>0.041</v>
      </c>
      <c r="V25" s="32">
        <f t="shared" si="7"/>
        <v>0.09091390728476823</v>
      </c>
      <c r="X25" s="60"/>
      <c r="Y25" s="60"/>
      <c r="Z25" s="60"/>
      <c r="AA25" s="60"/>
    </row>
    <row r="26" spans="1:27" ht="12.75">
      <c r="A26" s="25" t="s">
        <v>54</v>
      </c>
      <c r="B26" s="26" t="s">
        <v>156</v>
      </c>
      <c r="C26" s="26" t="s">
        <v>51</v>
      </c>
      <c r="D26" s="27">
        <v>0.3955</v>
      </c>
      <c r="E26" s="27">
        <v>0</v>
      </c>
      <c r="F26" s="27">
        <v>0</v>
      </c>
      <c r="G26" s="27">
        <v>0.2522</v>
      </c>
      <c r="H26" s="27">
        <v>0</v>
      </c>
      <c r="I26" s="27">
        <v>0</v>
      </c>
      <c r="J26" s="27">
        <v>0.7918</v>
      </c>
      <c r="K26" s="27">
        <v>0</v>
      </c>
      <c r="L26" s="27">
        <v>0</v>
      </c>
      <c r="M26" s="27">
        <v>0.3547</v>
      </c>
      <c r="N26" s="27">
        <v>0</v>
      </c>
      <c r="O26" s="27">
        <v>0</v>
      </c>
      <c r="P26" s="28">
        <f t="shared" si="4"/>
        <v>1.7941999999999998</v>
      </c>
      <c r="Q26" s="104">
        <f>VALUE((P26/'2013'!P25)-1)</f>
        <v>-0.2526657780739754</v>
      </c>
      <c r="R26" s="154">
        <v>36</v>
      </c>
      <c r="S26" s="89">
        <f t="shared" si="5"/>
        <v>0.049838888888888884</v>
      </c>
      <c r="T26" s="108">
        <f t="shared" si="6"/>
        <v>0.049838888888888884</v>
      </c>
      <c r="U26" s="147">
        <v>0.023</v>
      </c>
      <c r="V26" s="32">
        <f t="shared" si="7"/>
        <v>0.07283888888888888</v>
      </c>
      <c r="X26" s="60"/>
      <c r="Y26" s="60"/>
      <c r="Z26" s="60"/>
      <c r="AA26" s="60"/>
    </row>
    <row r="27" spans="1:27" ht="12.75">
      <c r="A27" s="25" t="s">
        <v>157</v>
      </c>
      <c r="B27" s="26" t="s">
        <v>57</v>
      </c>
      <c r="C27" s="26" t="s">
        <v>51</v>
      </c>
      <c r="D27" s="27">
        <v>0</v>
      </c>
      <c r="E27" s="27">
        <v>0</v>
      </c>
      <c r="F27" s="27">
        <v>0</v>
      </c>
      <c r="G27" s="27">
        <v>0.2</v>
      </c>
      <c r="H27" s="27">
        <v>0</v>
      </c>
      <c r="I27" s="27">
        <v>0</v>
      </c>
      <c r="J27" s="27">
        <v>5.72</v>
      </c>
      <c r="K27" s="27">
        <v>0</v>
      </c>
      <c r="L27" s="27">
        <v>0</v>
      </c>
      <c r="M27" s="27">
        <v>0.35</v>
      </c>
      <c r="N27" s="27">
        <v>0</v>
      </c>
      <c r="O27" s="27">
        <v>0</v>
      </c>
      <c r="P27" s="28">
        <f t="shared" si="4"/>
        <v>6.27</v>
      </c>
      <c r="Q27" s="77">
        <f>VALUE((P27/'2013'!P26)-1)</f>
        <v>0.1399999999999999</v>
      </c>
      <c r="R27" s="154">
        <v>83.1</v>
      </c>
      <c r="S27" s="89">
        <f t="shared" si="5"/>
        <v>0.07545126353790614</v>
      </c>
      <c r="T27" s="90">
        <f t="shared" si="6"/>
        <v>0.07545126353790614</v>
      </c>
      <c r="U27" s="105">
        <v>-0.029</v>
      </c>
      <c r="V27" s="34">
        <f t="shared" si="7"/>
        <v>0.04645126353790614</v>
      </c>
      <c r="X27" s="60"/>
      <c r="Y27" s="60"/>
      <c r="Z27" s="60"/>
      <c r="AA27" s="60"/>
    </row>
    <row r="28" spans="1:27" ht="12.75">
      <c r="A28" s="25" t="s">
        <v>58</v>
      </c>
      <c r="B28" s="26" t="s">
        <v>59</v>
      </c>
      <c r="C28" s="26" t="s">
        <v>51</v>
      </c>
      <c r="D28" s="27">
        <v>0.0827</v>
      </c>
      <c r="E28" s="27">
        <v>0</v>
      </c>
      <c r="F28" s="27">
        <v>0</v>
      </c>
      <c r="G28" s="27">
        <v>0.1244</v>
      </c>
      <c r="H28" s="27">
        <v>0</v>
      </c>
      <c r="I28" s="27">
        <v>0</v>
      </c>
      <c r="J28" s="27">
        <v>0.3522</v>
      </c>
      <c r="K28" s="27">
        <v>0</v>
      </c>
      <c r="L28" s="27">
        <v>0</v>
      </c>
      <c r="M28" s="27">
        <v>0.1335</v>
      </c>
      <c r="N28" s="27">
        <v>0</v>
      </c>
      <c r="O28" s="27">
        <v>0</v>
      </c>
      <c r="P28" s="28">
        <f t="shared" si="4"/>
        <v>0.6928000000000001</v>
      </c>
      <c r="Q28" s="104">
        <f>VALUE((P28/'2013'!P27)-1)</f>
        <v>-0.21699819168173595</v>
      </c>
      <c r="R28" s="154">
        <v>15.55</v>
      </c>
      <c r="S28" s="89">
        <f t="shared" si="5"/>
        <v>0.044553054662379424</v>
      </c>
      <c r="T28" s="90">
        <f t="shared" si="6"/>
        <v>0.04455305466237943</v>
      </c>
      <c r="U28" s="48">
        <v>0.096</v>
      </c>
      <c r="V28" s="32">
        <f t="shared" si="7"/>
        <v>0.14055305466237944</v>
      </c>
      <c r="X28" s="60"/>
      <c r="Y28" s="60"/>
      <c r="Z28" s="60"/>
      <c r="AA28" s="60"/>
    </row>
    <row r="29" spans="1:27" ht="12.75">
      <c r="A29" s="25" t="s">
        <v>84</v>
      </c>
      <c r="B29" s="26" t="s">
        <v>85</v>
      </c>
      <c r="C29" s="26" t="s">
        <v>51</v>
      </c>
      <c r="D29" s="27">
        <v>0.0784</v>
      </c>
      <c r="E29" s="27">
        <v>0</v>
      </c>
      <c r="F29" s="27">
        <v>0</v>
      </c>
      <c r="G29" s="27">
        <v>0.086</v>
      </c>
      <c r="H29" s="27">
        <v>0</v>
      </c>
      <c r="I29" s="27">
        <v>0</v>
      </c>
      <c r="J29" s="27">
        <v>0.5339</v>
      </c>
      <c r="K29" s="27">
        <v>0</v>
      </c>
      <c r="L29" s="27">
        <v>0</v>
      </c>
      <c r="M29" s="27">
        <v>0.0896</v>
      </c>
      <c r="N29" s="27">
        <v>0</v>
      </c>
      <c r="O29" s="27">
        <v>0</v>
      </c>
      <c r="P29" s="28">
        <f t="shared" si="4"/>
        <v>0.7879</v>
      </c>
      <c r="Q29" s="104">
        <f>VALUE((P29/'2013'!P28)-1)</f>
        <v>-0.10036538022379538</v>
      </c>
      <c r="R29" s="154">
        <v>17.7</v>
      </c>
      <c r="S29" s="89">
        <f t="shared" si="5"/>
        <v>0.04451412429378532</v>
      </c>
      <c r="T29" s="90">
        <f t="shared" si="6"/>
        <v>0.04451412429378532</v>
      </c>
      <c r="U29" s="48">
        <v>0.095</v>
      </c>
      <c r="V29" s="32">
        <f t="shared" si="7"/>
        <v>0.13951412429378532</v>
      </c>
      <c r="X29" s="60"/>
      <c r="Y29" s="60"/>
      <c r="Z29" s="60"/>
      <c r="AA29" s="60"/>
    </row>
    <row r="30" spans="1:27" ht="12.75">
      <c r="A30" s="25" t="s">
        <v>158</v>
      </c>
      <c r="B30" s="26" t="s">
        <v>61</v>
      </c>
      <c r="C30" s="26" t="s">
        <v>51</v>
      </c>
      <c r="D30" s="27">
        <v>0</v>
      </c>
      <c r="E30" s="27">
        <v>0</v>
      </c>
      <c r="F30" s="27">
        <v>0.1</v>
      </c>
      <c r="G30" s="27">
        <v>0</v>
      </c>
      <c r="H30" s="27">
        <v>0</v>
      </c>
      <c r="I30" s="27">
        <v>0.33</v>
      </c>
      <c r="J30" s="27">
        <v>0</v>
      </c>
      <c r="K30" s="27">
        <v>0</v>
      </c>
      <c r="L30" s="27">
        <v>0.26</v>
      </c>
      <c r="M30" s="27">
        <v>0</v>
      </c>
      <c r="N30" s="27">
        <v>0</v>
      </c>
      <c r="O30" s="27">
        <v>0.05</v>
      </c>
      <c r="P30" s="28">
        <f t="shared" si="4"/>
        <v>0.7400000000000001</v>
      </c>
      <c r="Q30" s="104">
        <f>VALUE((P30/'2013'!P29)-1)</f>
        <v>-0.03896103896103886</v>
      </c>
      <c r="R30" s="154">
        <v>17.7</v>
      </c>
      <c r="S30" s="89">
        <f t="shared" si="5"/>
        <v>0.04180790960451978</v>
      </c>
      <c r="T30" s="90">
        <f t="shared" si="6"/>
        <v>0.04180790960451978</v>
      </c>
      <c r="U30" s="48">
        <v>0.093</v>
      </c>
      <c r="V30" s="32">
        <f t="shared" si="7"/>
        <v>0.13480790960451977</v>
      </c>
      <c r="X30" s="60"/>
      <c r="Y30" s="60"/>
      <c r="Z30" s="60"/>
      <c r="AA30" s="60"/>
    </row>
    <row r="31" spans="1:27" ht="12.75">
      <c r="A31" s="25" t="s">
        <v>115</v>
      </c>
      <c r="B31" s="26" t="s">
        <v>116</v>
      </c>
      <c r="C31" s="26" t="s">
        <v>51</v>
      </c>
      <c r="D31" s="27">
        <v>0</v>
      </c>
      <c r="E31" s="27">
        <v>0</v>
      </c>
      <c r="F31" s="27">
        <v>0.1219</v>
      </c>
      <c r="G31" s="27">
        <v>0</v>
      </c>
      <c r="H31" s="27">
        <v>0</v>
      </c>
      <c r="I31" s="27">
        <v>0.1922</v>
      </c>
      <c r="J31" s="27">
        <v>0</v>
      </c>
      <c r="K31" s="27">
        <v>0</v>
      </c>
      <c r="L31" s="27">
        <v>0.543</v>
      </c>
      <c r="M31" s="27">
        <v>0</v>
      </c>
      <c r="N31" s="27">
        <v>0</v>
      </c>
      <c r="O31" s="27">
        <v>0.0675</v>
      </c>
      <c r="P31" s="28">
        <f t="shared" si="4"/>
        <v>0.9246</v>
      </c>
      <c r="Q31" s="104">
        <f>VALUE((P31/'2013'!P30)-1)</f>
        <v>-0.14070631970260217</v>
      </c>
      <c r="R31" s="154">
        <v>32.2</v>
      </c>
      <c r="S31" s="89">
        <f t="shared" si="5"/>
        <v>0.02871428571428571</v>
      </c>
      <c r="T31" s="90">
        <f t="shared" si="6"/>
        <v>0.02871428571428571</v>
      </c>
      <c r="U31" s="48">
        <v>0.033</v>
      </c>
      <c r="V31" s="32">
        <f t="shared" si="7"/>
        <v>0.06171428571428571</v>
      </c>
      <c r="X31" s="60"/>
      <c r="Y31" s="60"/>
      <c r="Z31" s="60"/>
      <c r="AA31" s="60"/>
    </row>
    <row r="32" spans="1:27" ht="12.75">
      <c r="A32" s="25" t="s">
        <v>117</v>
      </c>
      <c r="B32" s="26" t="s">
        <v>118</v>
      </c>
      <c r="C32" s="26" t="s">
        <v>51</v>
      </c>
      <c r="D32" s="27">
        <v>0</v>
      </c>
      <c r="E32" s="27">
        <v>0</v>
      </c>
      <c r="F32" s="27">
        <v>0.1123</v>
      </c>
      <c r="G32" s="27">
        <v>0</v>
      </c>
      <c r="H32" s="27">
        <v>0</v>
      </c>
      <c r="I32" s="27">
        <v>0.4522</v>
      </c>
      <c r="J32" s="27">
        <v>0</v>
      </c>
      <c r="K32" s="27">
        <v>0</v>
      </c>
      <c r="L32" s="27">
        <v>0.3699</v>
      </c>
      <c r="M32" s="27">
        <v>0</v>
      </c>
      <c r="N32" s="27">
        <v>0</v>
      </c>
      <c r="O32" s="27">
        <v>0.1421</v>
      </c>
      <c r="P32" s="28">
        <f t="shared" si="4"/>
        <v>1.0765</v>
      </c>
      <c r="Q32" s="104">
        <f>VALUE((P32/'2013'!P31)-1)</f>
        <v>-0.036861411827860846</v>
      </c>
      <c r="R32" s="154">
        <v>34</v>
      </c>
      <c r="S32" s="89">
        <f t="shared" si="5"/>
        <v>0.031661764705882355</v>
      </c>
      <c r="T32" s="90">
        <f t="shared" si="6"/>
        <v>0.031661764705882355</v>
      </c>
      <c r="U32" s="48">
        <v>0.047</v>
      </c>
      <c r="V32" s="32">
        <f t="shared" si="7"/>
        <v>0.07866176470588235</v>
      </c>
      <c r="X32" s="60"/>
      <c r="Y32" s="60"/>
      <c r="Z32" s="60"/>
      <c r="AA32" s="60"/>
    </row>
    <row r="33" spans="1:27" ht="12.75">
      <c r="A33" s="25" t="s">
        <v>62</v>
      </c>
      <c r="B33" s="26" t="s">
        <v>63</v>
      </c>
      <c r="C33" s="26" t="s">
        <v>51</v>
      </c>
      <c r="D33" s="27">
        <v>0.1932</v>
      </c>
      <c r="E33" s="27">
        <v>0</v>
      </c>
      <c r="F33" s="27">
        <v>0</v>
      </c>
      <c r="G33" s="27">
        <v>0.2722</v>
      </c>
      <c r="H33" s="27">
        <v>0</v>
      </c>
      <c r="I33" s="27">
        <v>0</v>
      </c>
      <c r="J33" s="27">
        <v>0.265</v>
      </c>
      <c r="K33" s="27">
        <v>0</v>
      </c>
      <c r="L33" s="27">
        <v>0</v>
      </c>
      <c r="M33" s="27">
        <v>0.218</v>
      </c>
      <c r="N33" s="27">
        <v>0</v>
      </c>
      <c r="O33" s="27">
        <v>0</v>
      </c>
      <c r="P33" s="28">
        <f t="shared" si="4"/>
        <v>0.9484</v>
      </c>
      <c r="Q33" s="104">
        <f>VALUE((P33/'2013'!P32)-1)</f>
        <v>-0.04654669749673279</v>
      </c>
      <c r="R33" s="154">
        <v>40.5</v>
      </c>
      <c r="S33" s="89">
        <f t="shared" si="5"/>
        <v>0.023417283950617283</v>
      </c>
      <c r="T33" s="108">
        <f t="shared" si="6"/>
        <v>0.02341728395061728</v>
      </c>
      <c r="U33" s="48">
        <v>0.266</v>
      </c>
      <c r="V33" s="32">
        <f t="shared" si="7"/>
        <v>0.2894172839506173</v>
      </c>
      <c r="X33" s="60"/>
      <c r="Y33" s="60"/>
      <c r="Z33" s="60"/>
      <c r="AA33" s="60"/>
    </row>
    <row r="34" spans="1:27" ht="12.75">
      <c r="A34" s="25" t="s">
        <v>64</v>
      </c>
      <c r="B34" s="26" t="s">
        <v>65</v>
      </c>
      <c r="C34" s="26" t="s">
        <v>51</v>
      </c>
      <c r="D34" s="27">
        <v>0.2205</v>
      </c>
      <c r="E34" s="27">
        <v>0</v>
      </c>
      <c r="F34" s="27">
        <v>0</v>
      </c>
      <c r="G34" s="27">
        <v>0.0921</v>
      </c>
      <c r="H34" s="27">
        <v>0</v>
      </c>
      <c r="I34" s="27">
        <v>0</v>
      </c>
      <c r="J34" s="27">
        <v>0.772</v>
      </c>
      <c r="K34" s="27">
        <v>0</v>
      </c>
      <c r="L34" s="27">
        <v>0</v>
      </c>
      <c r="M34" s="27">
        <v>0.1212</v>
      </c>
      <c r="N34" s="27">
        <v>0</v>
      </c>
      <c r="O34" s="27">
        <v>0</v>
      </c>
      <c r="P34" s="28">
        <f t="shared" si="4"/>
        <v>1.2058</v>
      </c>
      <c r="Q34" s="77">
        <f>VALUE((P34/'2013'!P33)-1)</f>
        <v>0.3859770114942529</v>
      </c>
      <c r="R34" s="154">
        <v>31.2</v>
      </c>
      <c r="S34" s="89">
        <f t="shared" si="5"/>
        <v>0.0386474358974359</v>
      </c>
      <c r="T34" s="90">
        <f t="shared" si="6"/>
        <v>0.0386474358974359</v>
      </c>
      <c r="U34" s="48">
        <v>0.158</v>
      </c>
      <c r="V34" s="32">
        <f t="shared" si="7"/>
        <v>0.19664743589743588</v>
      </c>
      <c r="X34" s="60"/>
      <c r="Y34" s="60"/>
      <c r="Z34" s="60"/>
      <c r="AA34" s="60"/>
    </row>
    <row r="35" spans="1:27" ht="12.75">
      <c r="A35" s="25" t="s">
        <v>66</v>
      </c>
      <c r="B35" s="26" t="s">
        <v>67</v>
      </c>
      <c r="C35" s="26" t="s">
        <v>51</v>
      </c>
      <c r="D35" s="27">
        <v>0.1777</v>
      </c>
      <c r="E35" s="27">
        <v>0</v>
      </c>
      <c r="F35" s="27">
        <v>0</v>
      </c>
      <c r="G35" s="27">
        <v>0.2516</v>
      </c>
      <c r="H35" s="27">
        <v>0</v>
      </c>
      <c r="I35" s="27">
        <v>0</v>
      </c>
      <c r="J35" s="27">
        <v>0.3888</v>
      </c>
      <c r="K35" s="27">
        <v>0</v>
      </c>
      <c r="L35" s="27">
        <v>0</v>
      </c>
      <c r="M35" s="27">
        <v>0.5022</v>
      </c>
      <c r="N35" s="27">
        <v>0</v>
      </c>
      <c r="O35" s="27">
        <v>0</v>
      </c>
      <c r="P35" s="28">
        <f t="shared" si="4"/>
        <v>1.3203</v>
      </c>
      <c r="Q35" s="104">
        <f>VALUE((P35/'2013'!P34)-1)</f>
        <v>-0.20807341650671773</v>
      </c>
      <c r="R35" s="154">
        <v>31.1</v>
      </c>
      <c r="S35" s="89">
        <f t="shared" si="5"/>
        <v>0.042453376205787784</v>
      </c>
      <c r="T35" s="90">
        <f t="shared" si="6"/>
        <v>0.042453376205787784</v>
      </c>
      <c r="U35" s="48">
        <v>0.145</v>
      </c>
      <c r="V35" s="32">
        <f t="shared" si="7"/>
        <v>0.18745337620578778</v>
      </c>
      <c r="X35" s="60"/>
      <c r="Y35" s="60"/>
      <c r="Z35" s="60"/>
      <c r="AA35" s="60"/>
    </row>
    <row r="36" spans="1:27" ht="12.75">
      <c r="A36" s="25" t="s">
        <v>193</v>
      </c>
      <c r="B36" s="26" t="s">
        <v>69</v>
      </c>
      <c r="C36" s="26" t="s">
        <v>51</v>
      </c>
      <c r="D36" s="27">
        <v>0</v>
      </c>
      <c r="E36" s="27">
        <v>0.1057</v>
      </c>
      <c r="F36" s="27">
        <v>0</v>
      </c>
      <c r="G36" s="27">
        <v>0</v>
      </c>
      <c r="H36" s="27">
        <v>0.1494</v>
      </c>
      <c r="I36" s="27">
        <v>0</v>
      </c>
      <c r="J36" s="27">
        <v>0</v>
      </c>
      <c r="K36" s="27">
        <v>0.22</v>
      </c>
      <c r="L36" s="27">
        <v>0</v>
      </c>
      <c r="M36" s="27">
        <v>0</v>
      </c>
      <c r="N36" s="27">
        <v>0.1186</v>
      </c>
      <c r="O36" s="27">
        <v>0</v>
      </c>
      <c r="P36" s="28">
        <f t="shared" si="4"/>
        <v>0.5937</v>
      </c>
      <c r="Q36" s="77">
        <f>VALUE((P36/'2013'!P35)-1)</f>
        <v>0.018877638579028577</v>
      </c>
      <c r="R36" s="154">
        <v>19.25</v>
      </c>
      <c r="S36" s="89">
        <f t="shared" si="5"/>
        <v>0.03084155844155844</v>
      </c>
      <c r="T36" s="122">
        <f t="shared" si="6"/>
        <v>0.030841558441558437</v>
      </c>
      <c r="U36" s="48">
        <v>0.218</v>
      </c>
      <c r="V36" s="32">
        <f t="shared" si="7"/>
        <v>0.24884155844155845</v>
      </c>
      <c r="X36" s="60"/>
      <c r="Y36" s="60"/>
      <c r="Z36" s="60"/>
      <c r="AA36" s="60"/>
    </row>
    <row r="37" spans="1:27" ht="12.75">
      <c r="A37" s="25" t="s">
        <v>70</v>
      </c>
      <c r="B37" s="26" t="s">
        <v>71</v>
      </c>
      <c r="C37" s="26" t="s">
        <v>51</v>
      </c>
      <c r="D37" s="27">
        <v>0</v>
      </c>
      <c r="E37" s="27">
        <v>0.16</v>
      </c>
      <c r="F37" s="27">
        <v>0</v>
      </c>
      <c r="G37" s="27">
        <v>0</v>
      </c>
      <c r="H37" s="27">
        <v>0.1606</v>
      </c>
      <c r="I37" s="27">
        <v>0</v>
      </c>
      <c r="J37" s="27">
        <v>0</v>
      </c>
      <c r="K37" s="27">
        <v>0.176</v>
      </c>
      <c r="L37" s="27">
        <v>0</v>
      </c>
      <c r="M37" s="27">
        <v>0</v>
      </c>
      <c r="N37" s="91">
        <v>0.199</v>
      </c>
      <c r="O37" s="27">
        <v>0</v>
      </c>
      <c r="P37" s="28">
        <f t="shared" si="4"/>
        <v>0.6956</v>
      </c>
      <c r="Q37" s="77">
        <f>VALUE((P37/'2013'!P36)-1)</f>
        <v>0.014171575202659215</v>
      </c>
      <c r="R37" s="154">
        <v>12.5</v>
      </c>
      <c r="S37" s="89">
        <f t="shared" si="5"/>
        <v>0.055648</v>
      </c>
      <c r="T37" s="90">
        <f t="shared" si="6"/>
        <v>0.055648</v>
      </c>
      <c r="U37" s="48">
        <v>0.129</v>
      </c>
      <c r="V37" s="32">
        <f t="shared" si="7"/>
        <v>0.184648</v>
      </c>
      <c r="X37" s="60"/>
      <c r="Y37" s="60"/>
      <c r="Z37" s="60"/>
      <c r="AA37" s="60"/>
    </row>
    <row r="38" spans="1:27" ht="12.75">
      <c r="A38" s="25" t="s">
        <v>159</v>
      </c>
      <c r="B38" s="26" t="s">
        <v>73</v>
      </c>
      <c r="C38" s="26" t="s">
        <v>51</v>
      </c>
      <c r="D38" s="27">
        <v>0.95</v>
      </c>
      <c r="E38" s="27">
        <v>0</v>
      </c>
      <c r="F38" s="27">
        <v>0</v>
      </c>
      <c r="G38" s="27">
        <v>1.05</v>
      </c>
      <c r="H38" s="27">
        <v>0</v>
      </c>
      <c r="I38" s="27">
        <v>0</v>
      </c>
      <c r="J38" s="27">
        <v>0.81</v>
      </c>
      <c r="K38" s="27">
        <v>0</v>
      </c>
      <c r="L38" s="27">
        <v>0</v>
      </c>
      <c r="M38" s="27">
        <v>0.6</v>
      </c>
      <c r="N38" s="27">
        <v>0</v>
      </c>
      <c r="O38" s="27">
        <v>0</v>
      </c>
      <c r="P38" s="28">
        <f t="shared" si="4"/>
        <v>3.41</v>
      </c>
      <c r="Q38" s="77">
        <f>VALUE((P38/'2013'!P37)-1)</f>
        <v>0.3918367346938776</v>
      </c>
      <c r="R38" s="154">
        <v>109</v>
      </c>
      <c r="S38" s="89">
        <f t="shared" si="5"/>
        <v>0.03128440366972477</v>
      </c>
      <c r="T38" s="122">
        <f t="shared" si="6"/>
        <v>0.03128440366972477</v>
      </c>
      <c r="U38" s="48">
        <v>0.052</v>
      </c>
      <c r="V38" s="32">
        <f t="shared" si="7"/>
        <v>0.08328440366972477</v>
      </c>
      <c r="X38" s="60"/>
      <c r="Y38" s="60"/>
      <c r="Z38" s="60"/>
      <c r="AA38" s="60"/>
    </row>
    <row r="39" spans="1:27" ht="12.75">
      <c r="A39" s="25" t="s">
        <v>194</v>
      </c>
      <c r="B39" s="26" t="s">
        <v>120</v>
      </c>
      <c r="C39" s="26" t="s">
        <v>51</v>
      </c>
      <c r="D39" s="35">
        <v>0</v>
      </c>
      <c r="E39" s="35">
        <v>0</v>
      </c>
      <c r="F39" s="35">
        <v>0.0059</v>
      </c>
      <c r="G39" s="35">
        <v>0</v>
      </c>
      <c r="H39" s="35">
        <v>0</v>
      </c>
      <c r="I39" s="35">
        <v>0.2297</v>
      </c>
      <c r="J39" s="35">
        <v>0</v>
      </c>
      <c r="K39" s="35">
        <v>0</v>
      </c>
      <c r="L39" s="35">
        <v>0.3903</v>
      </c>
      <c r="M39" s="35">
        <v>0</v>
      </c>
      <c r="N39" s="35">
        <v>0</v>
      </c>
      <c r="O39" s="80">
        <v>0.2805</v>
      </c>
      <c r="P39" s="28">
        <f t="shared" si="4"/>
        <v>0.9063999999999999</v>
      </c>
      <c r="Q39" s="77">
        <f>VALUE((P39/'2013'!P38)-1)</f>
        <v>0.14806839772007585</v>
      </c>
      <c r="R39" s="154">
        <v>19.6</v>
      </c>
      <c r="S39" s="89">
        <f t="shared" si="5"/>
        <v>0.04624489795918366</v>
      </c>
      <c r="T39" s="90">
        <f t="shared" si="6"/>
        <v>0.04624489795918366</v>
      </c>
      <c r="U39" s="48">
        <v>0.026</v>
      </c>
      <c r="V39" s="32">
        <f t="shared" si="7"/>
        <v>0.07224489795918367</v>
      </c>
      <c r="X39" s="60"/>
      <c r="Y39" s="60"/>
      <c r="Z39" s="60"/>
      <c r="AA39" s="60"/>
    </row>
    <row r="40" spans="1:27" ht="12.75">
      <c r="A40" s="25" t="s">
        <v>121</v>
      </c>
      <c r="B40" s="26" t="s">
        <v>160</v>
      </c>
      <c r="C40" s="26" t="s">
        <v>51</v>
      </c>
      <c r="D40" s="35">
        <v>0</v>
      </c>
      <c r="E40" s="35">
        <v>0</v>
      </c>
      <c r="F40" s="35">
        <v>0.0908</v>
      </c>
      <c r="G40" s="35">
        <v>0</v>
      </c>
      <c r="H40" s="35">
        <v>0</v>
      </c>
      <c r="I40" s="35">
        <v>0.1766</v>
      </c>
      <c r="J40" s="35">
        <v>0</v>
      </c>
      <c r="K40" s="35">
        <v>0</v>
      </c>
      <c r="L40" s="35">
        <v>0.1929</v>
      </c>
      <c r="M40" s="35">
        <v>0</v>
      </c>
      <c r="N40" s="35">
        <v>0</v>
      </c>
      <c r="O40" s="35">
        <v>0.119</v>
      </c>
      <c r="P40" s="28">
        <f t="shared" si="4"/>
        <v>0.5793</v>
      </c>
      <c r="Q40" s="104">
        <f>VALUE((P40/'2013'!P39)-1)</f>
        <v>-0.11367809057527545</v>
      </c>
      <c r="R40" s="154">
        <v>9.9</v>
      </c>
      <c r="S40" s="89">
        <f t="shared" si="5"/>
        <v>0.05851515151515152</v>
      </c>
      <c r="T40" s="90">
        <f t="shared" si="6"/>
        <v>0.05851515151515152</v>
      </c>
      <c r="U40" s="48">
        <v>0.006</v>
      </c>
      <c r="V40" s="32">
        <f t="shared" si="7"/>
        <v>0.06451515151515153</v>
      </c>
      <c r="X40" s="60"/>
      <c r="Y40" s="60"/>
      <c r="Z40" s="60"/>
      <c r="AA40" s="60"/>
    </row>
    <row r="41" spans="1:27" ht="12.75">
      <c r="A41" s="25" t="s">
        <v>161</v>
      </c>
      <c r="B41" s="26" t="s">
        <v>124</v>
      </c>
      <c r="C41" s="26" t="s">
        <v>51</v>
      </c>
      <c r="D41" s="35">
        <v>0</v>
      </c>
      <c r="E41" s="35">
        <v>0</v>
      </c>
      <c r="F41" s="35">
        <v>0</v>
      </c>
      <c r="G41" s="35">
        <v>0.4</v>
      </c>
      <c r="H41" s="35">
        <v>0</v>
      </c>
      <c r="I41" s="35">
        <v>0</v>
      </c>
      <c r="J41" s="35">
        <v>0.329</v>
      </c>
      <c r="K41" s="35">
        <v>0</v>
      </c>
      <c r="L41" s="35">
        <v>0</v>
      </c>
      <c r="M41" s="35">
        <v>0.373</v>
      </c>
      <c r="N41" s="35">
        <v>0</v>
      </c>
      <c r="O41" s="35">
        <v>0.754</v>
      </c>
      <c r="P41" s="28">
        <f t="shared" si="4"/>
        <v>1.856</v>
      </c>
      <c r="Q41" s="104">
        <f>VALUE((P41/'2013'!P40)-1)</f>
        <v>-0.2660985784614167</v>
      </c>
      <c r="R41" s="156">
        <v>18.25</v>
      </c>
      <c r="S41" s="89">
        <f t="shared" si="5"/>
        <v>0.10169863013698631</v>
      </c>
      <c r="T41" s="203">
        <f aca="true" t="shared" si="8" ref="T41:T48">VALUE(S41*12/12)</f>
        <v>0.10169863013698631</v>
      </c>
      <c r="U41" s="48">
        <v>0.12</v>
      </c>
      <c r="V41" s="32">
        <f t="shared" si="7"/>
        <v>0.22169863013698632</v>
      </c>
      <c r="X41" s="60"/>
      <c r="Y41" s="60"/>
      <c r="Z41" s="60"/>
      <c r="AA41" s="60"/>
    </row>
    <row r="42" spans="1:27" ht="12.75">
      <c r="A42" s="25" t="s">
        <v>125</v>
      </c>
      <c r="B42" s="26" t="s">
        <v>162</v>
      </c>
      <c r="C42" s="26" t="s">
        <v>51</v>
      </c>
      <c r="D42" s="35">
        <v>0</v>
      </c>
      <c r="E42" s="35">
        <v>0</v>
      </c>
      <c r="F42" s="35">
        <v>0.368</v>
      </c>
      <c r="G42" s="35">
        <v>0</v>
      </c>
      <c r="H42" s="35">
        <v>0</v>
      </c>
      <c r="I42" s="35">
        <v>0.2145</v>
      </c>
      <c r="J42" s="35">
        <v>0</v>
      </c>
      <c r="K42" s="35">
        <v>0</v>
      </c>
      <c r="L42" s="35">
        <v>0.241</v>
      </c>
      <c r="M42" s="35">
        <v>0</v>
      </c>
      <c r="N42" s="35">
        <v>0</v>
      </c>
      <c r="O42" s="35">
        <v>0.4875</v>
      </c>
      <c r="P42" s="28">
        <f t="shared" si="4"/>
        <v>1.311</v>
      </c>
      <c r="Q42" s="104">
        <f>VALUE((P42/'2013'!P41)-1)</f>
        <v>-0.06323687031082537</v>
      </c>
      <c r="R42" s="154">
        <v>9.3</v>
      </c>
      <c r="S42" s="89">
        <f t="shared" si="5"/>
        <v>0.14096774193548386</v>
      </c>
      <c r="T42" s="202">
        <f t="shared" si="8"/>
        <v>0.14096774193548386</v>
      </c>
      <c r="U42" s="48">
        <v>0.225</v>
      </c>
      <c r="V42" s="32">
        <f t="shared" si="7"/>
        <v>0.36596774193548387</v>
      </c>
      <c r="X42" s="60"/>
      <c r="Y42" s="60"/>
      <c r="Z42" s="60"/>
      <c r="AA42" s="60"/>
    </row>
    <row r="43" spans="1:27" ht="12.75">
      <c r="A43" s="25" t="s">
        <v>163</v>
      </c>
      <c r="B43" s="26" t="s">
        <v>164</v>
      </c>
      <c r="C43" s="26" t="s">
        <v>51</v>
      </c>
      <c r="D43" s="148">
        <v>0.133</v>
      </c>
      <c r="E43" s="148">
        <v>0</v>
      </c>
      <c r="F43" s="148">
        <v>0</v>
      </c>
      <c r="G43" s="148">
        <v>0</v>
      </c>
      <c r="H43" s="148">
        <v>0.2</v>
      </c>
      <c r="I43" s="148">
        <v>0</v>
      </c>
      <c r="J43" s="148">
        <v>0</v>
      </c>
      <c r="K43" s="148">
        <v>0.378</v>
      </c>
      <c r="L43" s="148">
        <v>0</v>
      </c>
      <c r="M43" s="148">
        <v>0</v>
      </c>
      <c r="N43" s="148">
        <v>0.179</v>
      </c>
      <c r="O43" s="148">
        <v>0</v>
      </c>
      <c r="P43" s="28">
        <f t="shared" si="4"/>
        <v>0.8900000000000001</v>
      </c>
      <c r="Q43" s="110"/>
      <c r="R43" s="154">
        <v>24.5</v>
      </c>
      <c r="S43" s="89">
        <f t="shared" si="5"/>
        <v>0.0363265306122449</v>
      </c>
      <c r="T43" s="90">
        <f t="shared" si="8"/>
        <v>0.0363265306122449</v>
      </c>
      <c r="U43" s="48">
        <v>0.146</v>
      </c>
      <c r="V43" s="32">
        <f t="shared" si="7"/>
        <v>0.1823265306122449</v>
      </c>
      <c r="X43" s="60"/>
      <c r="Y43" s="60"/>
      <c r="Z43" s="60"/>
      <c r="AA43" s="60"/>
    </row>
    <row r="44" spans="1:27" ht="12.75">
      <c r="A44" s="25" t="s">
        <v>127</v>
      </c>
      <c r="B44" s="26" t="s">
        <v>128</v>
      </c>
      <c r="C44" s="26" t="s">
        <v>51</v>
      </c>
      <c r="D44" s="35">
        <v>0.1282</v>
      </c>
      <c r="E44" s="35">
        <v>0</v>
      </c>
      <c r="F44" s="35">
        <v>0</v>
      </c>
      <c r="G44" s="35">
        <v>0.1259</v>
      </c>
      <c r="H44" s="35">
        <v>0</v>
      </c>
      <c r="I44" s="35">
        <v>0</v>
      </c>
      <c r="J44" s="35">
        <v>0.1314</v>
      </c>
      <c r="K44" s="35">
        <v>0</v>
      </c>
      <c r="L44" s="35">
        <v>0</v>
      </c>
      <c r="M44" s="35">
        <v>0.1457</v>
      </c>
      <c r="N44" s="35">
        <v>0</v>
      </c>
      <c r="O44" s="35">
        <v>0</v>
      </c>
      <c r="P44" s="28">
        <f t="shared" si="4"/>
        <v>0.5311999999999999</v>
      </c>
      <c r="Q44" s="104">
        <f>VALUE((P44/'2013'!P43)-1)</f>
        <v>-0.022541172140951526</v>
      </c>
      <c r="R44" s="154">
        <v>28.75</v>
      </c>
      <c r="S44" s="89">
        <f t="shared" si="5"/>
        <v>0.01847652173913043</v>
      </c>
      <c r="T44" s="90">
        <f t="shared" si="8"/>
        <v>0.01847652173913043</v>
      </c>
      <c r="U44" s="48">
        <v>0.272</v>
      </c>
      <c r="V44" s="32">
        <f t="shared" si="7"/>
        <v>0.29047652173913047</v>
      </c>
      <c r="X44" s="60"/>
      <c r="Y44" s="60"/>
      <c r="Z44" s="60"/>
      <c r="AA44" s="60"/>
    </row>
    <row r="45" spans="1:27" ht="12.75">
      <c r="A45" s="25" t="s">
        <v>165</v>
      </c>
      <c r="B45" s="26" t="s">
        <v>166</v>
      </c>
      <c r="C45" s="26" t="s">
        <v>51</v>
      </c>
      <c r="D45" s="35">
        <v>0</v>
      </c>
      <c r="E45" s="35">
        <v>0</v>
      </c>
      <c r="F45" s="35">
        <v>0.1038</v>
      </c>
      <c r="G45" s="35">
        <v>0</v>
      </c>
      <c r="H45" s="35">
        <v>0</v>
      </c>
      <c r="I45" s="35">
        <v>0.01316</v>
      </c>
      <c r="J45" s="35">
        <v>0</v>
      </c>
      <c r="K45" s="35">
        <v>0</v>
      </c>
      <c r="L45" s="35">
        <v>0.095</v>
      </c>
      <c r="M45" s="35">
        <v>0</v>
      </c>
      <c r="N45" s="35">
        <v>0</v>
      </c>
      <c r="O45" s="35">
        <v>0.2133</v>
      </c>
      <c r="P45" s="28">
        <f t="shared" si="4"/>
        <v>0.42525999999999997</v>
      </c>
      <c r="Q45" s="104">
        <f>VALUE((P45/'2013'!P44)-1)</f>
        <v>-0.6493279459058301</v>
      </c>
      <c r="R45" s="154">
        <v>8.75</v>
      </c>
      <c r="S45" s="89">
        <f t="shared" si="5"/>
        <v>0.04860114285714286</v>
      </c>
      <c r="T45" s="203">
        <f t="shared" si="8"/>
        <v>0.048601142857142864</v>
      </c>
      <c r="U45" s="48">
        <v>0.037</v>
      </c>
      <c r="V45" s="32">
        <f t="shared" si="7"/>
        <v>0.08560114285714285</v>
      </c>
      <c r="X45" s="60"/>
      <c r="Y45" s="60"/>
      <c r="Z45" s="60"/>
      <c r="AA45" s="60"/>
    </row>
    <row r="46" spans="1:27" ht="12.75">
      <c r="A46" s="25" t="s">
        <v>195</v>
      </c>
      <c r="B46" s="26" t="s">
        <v>196</v>
      </c>
      <c r="C46" s="26" t="s">
        <v>51</v>
      </c>
      <c r="D46" s="35">
        <v>0</v>
      </c>
      <c r="E46" s="35">
        <v>1.1256</v>
      </c>
      <c r="F46" s="35">
        <v>0</v>
      </c>
      <c r="G46" s="35">
        <v>0</v>
      </c>
      <c r="H46" s="35">
        <v>1.1008</v>
      </c>
      <c r="I46" s="35">
        <v>0</v>
      </c>
      <c r="J46" s="35">
        <v>0</v>
      </c>
      <c r="K46" s="35">
        <v>1.112</v>
      </c>
      <c r="L46" s="35">
        <v>0</v>
      </c>
      <c r="M46" s="35">
        <v>0</v>
      </c>
      <c r="N46" s="35">
        <v>1.1117</v>
      </c>
      <c r="O46" s="35">
        <v>0</v>
      </c>
      <c r="P46" s="28">
        <f t="shared" si="4"/>
        <v>4.4501</v>
      </c>
      <c r="Q46" s="110"/>
      <c r="R46" s="154">
        <v>126</v>
      </c>
      <c r="S46" s="89">
        <f t="shared" si="5"/>
        <v>0.03531825396825397</v>
      </c>
      <c r="T46" s="90">
        <f t="shared" si="8"/>
        <v>0.03531825396825397</v>
      </c>
      <c r="U46" s="48">
        <v>0.224</v>
      </c>
      <c r="V46" s="32">
        <f t="shared" si="7"/>
        <v>0.259318253968254</v>
      </c>
      <c r="X46" s="60"/>
      <c r="Y46" s="60"/>
      <c r="Z46" s="60"/>
      <c r="AA46" s="60"/>
    </row>
    <row r="47" spans="1:27" ht="12.75">
      <c r="A47" s="25" t="s">
        <v>167</v>
      </c>
      <c r="B47" s="26" t="s">
        <v>168</v>
      </c>
      <c r="C47" s="26" t="s">
        <v>51</v>
      </c>
      <c r="D47" s="148">
        <v>0</v>
      </c>
      <c r="E47" s="148">
        <v>0</v>
      </c>
      <c r="F47" s="148">
        <v>0.413</v>
      </c>
      <c r="G47" s="148">
        <v>0</v>
      </c>
      <c r="H47" s="148">
        <v>0</v>
      </c>
      <c r="I47" s="148">
        <v>0.552</v>
      </c>
      <c r="J47" s="148">
        <v>0</v>
      </c>
      <c r="K47" s="148">
        <v>0</v>
      </c>
      <c r="L47" s="148">
        <v>0.3022</v>
      </c>
      <c r="M47" s="148">
        <v>0</v>
      </c>
      <c r="N47" s="148">
        <v>0</v>
      </c>
      <c r="O47" s="148">
        <v>0.2276</v>
      </c>
      <c r="P47" s="28">
        <f t="shared" si="4"/>
        <v>1.4948000000000001</v>
      </c>
      <c r="Q47" s="110"/>
      <c r="R47" s="154">
        <v>39.4</v>
      </c>
      <c r="S47" s="89">
        <f t="shared" si="5"/>
        <v>0.037939086294416245</v>
      </c>
      <c r="T47" s="90">
        <f t="shared" si="8"/>
        <v>0.037939086294416245</v>
      </c>
      <c r="U47" s="48">
        <v>0.151</v>
      </c>
      <c r="V47" s="32">
        <f t="shared" si="7"/>
        <v>0.18893908629441625</v>
      </c>
      <c r="X47" s="60"/>
      <c r="Y47" s="60"/>
      <c r="Z47" s="60"/>
      <c r="AA47" s="60"/>
    </row>
    <row r="48" spans="1:27" ht="13.5" thickBot="1">
      <c r="A48" s="36" t="s">
        <v>197</v>
      </c>
      <c r="B48" s="37" t="s">
        <v>75</v>
      </c>
      <c r="C48" s="37" t="s">
        <v>51</v>
      </c>
      <c r="D48" s="38">
        <v>0</v>
      </c>
      <c r="E48" s="38">
        <v>0</v>
      </c>
      <c r="F48" s="38">
        <v>0.633</v>
      </c>
      <c r="G48" s="38">
        <v>0</v>
      </c>
      <c r="H48" s="38">
        <v>0</v>
      </c>
      <c r="I48" s="38">
        <v>0.622</v>
      </c>
      <c r="J48" s="38">
        <v>0</v>
      </c>
      <c r="K48" s="38">
        <v>0</v>
      </c>
      <c r="L48" s="38">
        <v>0.69</v>
      </c>
      <c r="M48" s="38">
        <v>0</v>
      </c>
      <c r="N48" s="38">
        <v>0</v>
      </c>
      <c r="O48" s="38">
        <v>0.79</v>
      </c>
      <c r="P48" s="39">
        <f t="shared" si="4"/>
        <v>2.735</v>
      </c>
      <c r="Q48" s="113">
        <f>VALUE((P48/'2013'!P46)-1)</f>
        <v>-0.0210115617281742</v>
      </c>
      <c r="R48" s="155">
        <v>85</v>
      </c>
      <c r="S48" s="114">
        <f t="shared" si="5"/>
        <v>0.03217647058823529</v>
      </c>
      <c r="T48" s="115">
        <f t="shared" si="8"/>
        <v>0.03217647058823529</v>
      </c>
      <c r="U48" s="133">
        <v>0.185</v>
      </c>
      <c r="V48" s="43">
        <f t="shared" si="7"/>
        <v>0.2171764705882353</v>
      </c>
      <c r="X48" s="60"/>
      <c r="Y48" s="60"/>
      <c r="Z48" s="60"/>
      <c r="AA48" s="60"/>
    </row>
    <row r="49" spans="1:27" ht="13.5" thickBot="1">
      <c r="A49" s="14"/>
      <c r="B49" s="14"/>
      <c r="C49" s="14"/>
      <c r="D49" s="44"/>
      <c r="E49" s="44"/>
      <c r="F49" s="44"/>
      <c r="G49" s="44"/>
      <c r="H49" s="44"/>
      <c r="I49" s="44"/>
      <c r="J49" s="44"/>
      <c r="K49" s="44"/>
      <c r="L49" s="44"/>
      <c r="M49" s="44"/>
      <c r="N49" s="44"/>
      <c r="O49" s="44"/>
      <c r="P49" s="45"/>
      <c r="Q49" s="144"/>
      <c r="R49" s="29"/>
      <c r="S49" s="30"/>
      <c r="T49" s="46"/>
      <c r="U49" s="47"/>
      <c r="V49" s="85"/>
      <c r="X49" s="60"/>
      <c r="Y49" s="60"/>
      <c r="Z49" s="60"/>
      <c r="AA49" s="60"/>
    </row>
    <row r="50" spans="1:27" ht="12.75">
      <c r="A50" s="17" t="s">
        <v>76</v>
      </c>
      <c r="B50" s="18" t="s">
        <v>198</v>
      </c>
      <c r="C50" s="18" t="s">
        <v>213</v>
      </c>
      <c r="D50" s="19">
        <v>0</v>
      </c>
      <c r="E50" s="19">
        <v>0</v>
      </c>
      <c r="F50" s="19">
        <v>2.948</v>
      </c>
      <c r="G50" s="19">
        <v>0</v>
      </c>
      <c r="H50" s="19">
        <v>0</v>
      </c>
      <c r="I50" s="19">
        <v>0</v>
      </c>
      <c r="J50" s="19">
        <v>0</v>
      </c>
      <c r="K50" s="19">
        <v>0</v>
      </c>
      <c r="L50" s="19">
        <v>2.685</v>
      </c>
      <c r="M50" s="19">
        <v>0</v>
      </c>
      <c r="N50" s="19">
        <v>0</v>
      </c>
      <c r="O50" s="19">
        <v>0</v>
      </c>
      <c r="P50" s="20">
        <f aca="true" t="shared" si="9" ref="P50:P63">SUM(D50:O50)</f>
        <v>5.633</v>
      </c>
      <c r="Q50" s="164">
        <f>VALUE((P50/'2013'!P48)-1)</f>
        <v>-0.22119758326535688</v>
      </c>
      <c r="R50" s="180">
        <v>109.25</v>
      </c>
      <c r="S50" s="183">
        <f aca="true" t="shared" si="10" ref="S50:S63">VALUE(P50/R50)</f>
        <v>0.05156064073226545</v>
      </c>
      <c r="T50" s="189">
        <f aca="true" t="shared" si="11" ref="T50:T63">VALUE(S50*12/12)</f>
        <v>0.05156064073226544</v>
      </c>
      <c r="U50" s="178">
        <v>0.037</v>
      </c>
      <c r="V50" s="204">
        <f aca="true" t="shared" si="12" ref="V50:V63">SUM(S50,U50)</f>
        <v>0.08856064073226544</v>
      </c>
      <c r="X50" s="60"/>
      <c r="Y50" s="60"/>
      <c r="Z50" s="60"/>
      <c r="AA50" s="60"/>
    </row>
    <row r="51" spans="1:27" ht="12.75">
      <c r="A51" s="25" t="s">
        <v>129</v>
      </c>
      <c r="B51" s="26" t="s">
        <v>199</v>
      </c>
      <c r="C51" s="26" t="s">
        <v>213</v>
      </c>
      <c r="D51" s="27">
        <v>0</v>
      </c>
      <c r="E51" s="27">
        <v>0</v>
      </c>
      <c r="F51" s="27">
        <v>0</v>
      </c>
      <c r="G51" s="27">
        <v>0</v>
      </c>
      <c r="H51" s="27">
        <v>2.161</v>
      </c>
      <c r="I51" s="27">
        <v>0</v>
      </c>
      <c r="J51" s="27">
        <v>0</v>
      </c>
      <c r="K51" s="27">
        <v>0</v>
      </c>
      <c r="L51" s="27">
        <v>0</v>
      </c>
      <c r="M51" s="27">
        <v>0</v>
      </c>
      <c r="N51" s="27">
        <v>2.602</v>
      </c>
      <c r="O51" s="27">
        <v>0</v>
      </c>
      <c r="P51" s="28">
        <f t="shared" si="9"/>
        <v>4.763</v>
      </c>
      <c r="Q51" s="165">
        <f>VALUE((P51/'2013'!P49)-1)</f>
        <v>-0.025572831423895215</v>
      </c>
      <c r="R51" s="170">
        <v>82.25</v>
      </c>
      <c r="S51" s="184">
        <f t="shared" si="10"/>
        <v>0.05790881458966565</v>
      </c>
      <c r="T51" s="190">
        <f t="shared" si="11"/>
        <v>0.05790881458966565</v>
      </c>
      <c r="U51" s="176">
        <v>-0.04</v>
      </c>
      <c r="V51" s="176">
        <f t="shared" si="12"/>
        <v>0.01790881458966565</v>
      </c>
      <c r="X51" s="60"/>
      <c r="Y51" s="60"/>
      <c r="Z51" s="60"/>
      <c r="AA51" s="60"/>
    </row>
    <row r="52" spans="1:27" ht="12.75">
      <c r="A52" s="25" t="s">
        <v>78</v>
      </c>
      <c r="B52" s="26" t="s">
        <v>79</v>
      </c>
      <c r="C52" s="26" t="s">
        <v>213</v>
      </c>
      <c r="D52" s="27">
        <v>0</v>
      </c>
      <c r="E52" s="27">
        <v>1.3463</v>
      </c>
      <c r="F52" s="27">
        <v>0</v>
      </c>
      <c r="G52" s="27">
        <v>0</v>
      </c>
      <c r="H52" s="27">
        <v>0</v>
      </c>
      <c r="I52" s="27">
        <v>0</v>
      </c>
      <c r="J52" s="27">
        <v>0</v>
      </c>
      <c r="K52" s="27">
        <v>1.2722</v>
      </c>
      <c r="L52" s="27">
        <v>0</v>
      </c>
      <c r="M52" s="27">
        <v>0</v>
      </c>
      <c r="N52" s="27">
        <v>0</v>
      </c>
      <c r="O52" s="27">
        <v>0</v>
      </c>
      <c r="P52" s="28">
        <f t="shared" si="9"/>
        <v>2.6185</v>
      </c>
      <c r="Q52" s="165">
        <f>VALUE((P52/'2013'!P50)-1)</f>
        <v>-0.1484552845528455</v>
      </c>
      <c r="R52" s="170">
        <v>57.4</v>
      </c>
      <c r="S52" s="184">
        <f t="shared" si="10"/>
        <v>0.045618466898954706</v>
      </c>
      <c r="T52" s="190">
        <f t="shared" si="11"/>
        <v>0.045618466898954706</v>
      </c>
      <c r="U52" s="176">
        <v>0.008</v>
      </c>
      <c r="V52" s="176">
        <f t="shared" si="12"/>
        <v>0.053618466898954706</v>
      </c>
      <c r="X52" s="60"/>
      <c r="Y52" s="60"/>
      <c r="Z52" s="60"/>
      <c r="AA52" s="60"/>
    </row>
    <row r="53" spans="1:27" ht="12.75">
      <c r="A53" s="25" t="s">
        <v>131</v>
      </c>
      <c r="B53" s="26" t="s">
        <v>132</v>
      </c>
      <c r="C53" s="26" t="s">
        <v>213</v>
      </c>
      <c r="D53" s="27">
        <v>1.6523</v>
      </c>
      <c r="E53" s="27">
        <v>0</v>
      </c>
      <c r="F53" s="27">
        <v>0</v>
      </c>
      <c r="G53" s="27">
        <v>0</v>
      </c>
      <c r="H53" s="27">
        <v>0</v>
      </c>
      <c r="I53" s="27">
        <v>0</v>
      </c>
      <c r="J53" s="27">
        <v>1.786</v>
      </c>
      <c r="K53" s="27">
        <v>0</v>
      </c>
      <c r="L53" s="27">
        <v>0</v>
      </c>
      <c r="M53" s="27">
        <v>0</v>
      </c>
      <c r="N53" s="27">
        <v>0</v>
      </c>
      <c r="O53" s="27">
        <v>0</v>
      </c>
      <c r="P53" s="28">
        <f t="shared" si="9"/>
        <v>3.4383</v>
      </c>
      <c r="Q53" s="165">
        <f>VALUE((P53/'2013'!P51)-1)</f>
        <v>-0.02265491756679927</v>
      </c>
      <c r="R53" s="170">
        <v>61.4</v>
      </c>
      <c r="S53" s="184">
        <f t="shared" si="10"/>
        <v>0.055998371335504886</v>
      </c>
      <c r="T53" s="190">
        <f t="shared" si="11"/>
        <v>0.055998371335504886</v>
      </c>
      <c r="U53" s="176">
        <v>0.012</v>
      </c>
      <c r="V53" s="176">
        <f t="shared" si="12"/>
        <v>0.06799837133550489</v>
      </c>
      <c r="X53" s="60"/>
      <c r="Y53" s="60"/>
      <c r="Z53" s="60"/>
      <c r="AA53" s="60"/>
    </row>
    <row r="54" spans="1:27" ht="12.75">
      <c r="A54" s="25" t="s">
        <v>133</v>
      </c>
      <c r="B54" s="26" t="s">
        <v>134</v>
      </c>
      <c r="C54" s="26" t="s">
        <v>213</v>
      </c>
      <c r="D54" s="27">
        <v>0</v>
      </c>
      <c r="E54" s="27">
        <v>0</v>
      </c>
      <c r="F54" s="27">
        <v>0</v>
      </c>
      <c r="G54" s="27">
        <v>0</v>
      </c>
      <c r="H54" s="27">
        <v>0</v>
      </c>
      <c r="I54" s="27">
        <v>1.45</v>
      </c>
      <c r="J54" s="27">
        <v>0</v>
      </c>
      <c r="K54" s="27">
        <v>0</v>
      </c>
      <c r="L54" s="27">
        <v>0</v>
      </c>
      <c r="M54" s="27">
        <v>0</v>
      </c>
      <c r="N54" s="27">
        <v>0</v>
      </c>
      <c r="O54" s="27">
        <v>1.772</v>
      </c>
      <c r="P54" s="28">
        <f t="shared" si="9"/>
        <v>3.222</v>
      </c>
      <c r="Q54" s="166">
        <f>VALUE((P54/'2013'!P52)-1)</f>
        <v>0.189544414088459</v>
      </c>
      <c r="R54" s="170">
        <v>77</v>
      </c>
      <c r="S54" s="184">
        <f t="shared" si="10"/>
        <v>0.04184415584415584</v>
      </c>
      <c r="T54" s="191">
        <f t="shared" si="11"/>
        <v>0.04184415584415584</v>
      </c>
      <c r="U54" s="176">
        <v>0.118</v>
      </c>
      <c r="V54" s="176">
        <f t="shared" si="12"/>
        <v>0.15984415584415584</v>
      </c>
      <c r="X54" s="60"/>
      <c r="Y54" s="60"/>
      <c r="Z54" s="60"/>
      <c r="AA54" s="60"/>
    </row>
    <row r="55" spans="1:27" ht="12.75">
      <c r="A55" s="25" t="s">
        <v>169</v>
      </c>
      <c r="B55" s="26" t="s">
        <v>170</v>
      </c>
      <c r="C55" s="26" t="s">
        <v>213</v>
      </c>
      <c r="D55" s="27">
        <v>0</v>
      </c>
      <c r="E55" s="27">
        <v>0</v>
      </c>
      <c r="F55" s="27">
        <v>0</v>
      </c>
      <c r="G55" s="27">
        <v>0.962</v>
      </c>
      <c r="H55" s="27">
        <v>0</v>
      </c>
      <c r="I55" s="27">
        <v>0</v>
      </c>
      <c r="J55" s="27">
        <v>0</v>
      </c>
      <c r="K55" s="27">
        <v>0</v>
      </c>
      <c r="L55" s="27">
        <v>0</v>
      </c>
      <c r="M55" s="27">
        <v>1.055</v>
      </c>
      <c r="N55" s="27">
        <v>0</v>
      </c>
      <c r="O55" s="27">
        <v>0</v>
      </c>
      <c r="P55" s="28">
        <f t="shared" si="9"/>
        <v>2.017</v>
      </c>
      <c r="Q55" s="166">
        <f>VALUE((P55/'2013'!P53)-1)</f>
        <v>0.19349112426035497</v>
      </c>
      <c r="R55" s="181">
        <v>72</v>
      </c>
      <c r="S55" s="184">
        <f t="shared" si="10"/>
        <v>0.028013888888888887</v>
      </c>
      <c r="T55" s="191">
        <f t="shared" si="11"/>
        <v>0.028013888888888883</v>
      </c>
      <c r="U55" s="176">
        <v>0.134</v>
      </c>
      <c r="V55" s="176">
        <f t="shared" si="12"/>
        <v>0.1620138888888889</v>
      </c>
      <c r="X55" s="60"/>
      <c r="Y55" s="60"/>
      <c r="Z55" s="60"/>
      <c r="AA55" s="60"/>
    </row>
    <row r="56" spans="1:27" ht="12.75">
      <c r="A56" s="188" t="s">
        <v>206</v>
      </c>
      <c r="B56" s="14" t="s">
        <v>207</v>
      </c>
      <c r="C56" s="26" t="s">
        <v>213</v>
      </c>
      <c r="D56" s="27">
        <v>0</v>
      </c>
      <c r="E56" s="27">
        <v>0</v>
      </c>
      <c r="F56" s="27">
        <v>0</v>
      </c>
      <c r="G56" s="27">
        <v>0</v>
      </c>
      <c r="H56" s="27">
        <v>2.78</v>
      </c>
      <c r="I56" s="27">
        <v>0</v>
      </c>
      <c r="J56" s="27">
        <v>0</v>
      </c>
      <c r="K56" s="27">
        <v>0</v>
      </c>
      <c r="L56" s="27">
        <v>0</v>
      </c>
      <c r="M56" s="27">
        <v>0</v>
      </c>
      <c r="N56" s="27">
        <v>2.939</v>
      </c>
      <c r="O56" s="27">
        <v>0</v>
      </c>
      <c r="P56" s="28">
        <f>SUM(D56:O56)</f>
        <v>5.718999999999999</v>
      </c>
      <c r="Q56" s="165"/>
      <c r="R56" s="170">
        <v>195</v>
      </c>
      <c r="S56" s="184">
        <f>VALUE(P56/R56)</f>
        <v>0.029328205128205127</v>
      </c>
      <c r="T56" s="191">
        <f t="shared" si="11"/>
        <v>0.029328205128205127</v>
      </c>
      <c r="U56" s="179">
        <v>0.266</v>
      </c>
      <c r="V56" s="176">
        <f>SUM(S56,U56)</f>
        <v>0.2953282051282051</v>
      </c>
      <c r="X56" s="60"/>
      <c r="Y56" s="60"/>
      <c r="Z56" s="60"/>
      <c r="AA56" s="60"/>
    </row>
    <row r="57" spans="1:27" ht="12.75">
      <c r="A57" s="188" t="s">
        <v>208</v>
      </c>
      <c r="B57" s="14" t="s">
        <v>209</v>
      </c>
      <c r="C57" s="26" t="s">
        <v>213</v>
      </c>
      <c r="D57" s="27">
        <v>0</v>
      </c>
      <c r="E57" s="27">
        <v>0</v>
      </c>
      <c r="F57" s="27">
        <v>0</v>
      </c>
      <c r="G57" s="27">
        <v>0</v>
      </c>
      <c r="H57" s="27">
        <v>2.0169</v>
      </c>
      <c r="I57" s="27">
        <v>0</v>
      </c>
      <c r="J57" s="27">
        <v>0</v>
      </c>
      <c r="K57" s="27">
        <v>0</v>
      </c>
      <c r="L57" s="27">
        <v>0</v>
      </c>
      <c r="M57" s="27">
        <v>0</v>
      </c>
      <c r="N57" s="27">
        <v>2.3158</v>
      </c>
      <c r="O57" s="27">
        <v>0</v>
      </c>
      <c r="P57" s="28">
        <f>SUM(D57:O57)</f>
        <v>4.3327</v>
      </c>
      <c r="Q57" s="165"/>
      <c r="R57" s="170">
        <v>146</v>
      </c>
      <c r="S57" s="184">
        <f>VALUE(P57/R57)</f>
        <v>0.029676027397260274</v>
      </c>
      <c r="T57" s="171">
        <f t="shared" si="11"/>
        <v>0.029676027397260274</v>
      </c>
      <c r="U57" s="179">
        <v>0.196</v>
      </c>
      <c r="V57" s="176">
        <f>SUM(S57,U57)</f>
        <v>0.22567602739726028</v>
      </c>
      <c r="X57" s="60"/>
      <c r="Y57" s="60"/>
      <c r="Z57" s="60"/>
      <c r="AA57" s="60"/>
    </row>
    <row r="58" spans="1:27" ht="12.75">
      <c r="A58" s="25" t="s">
        <v>200</v>
      </c>
      <c r="B58" s="26" t="s">
        <v>201</v>
      </c>
      <c r="C58" s="26" t="s">
        <v>213</v>
      </c>
      <c r="D58" s="27">
        <v>0</v>
      </c>
      <c r="E58" s="27">
        <v>1.328</v>
      </c>
      <c r="F58" s="27">
        <v>0</v>
      </c>
      <c r="G58" s="27">
        <v>0</v>
      </c>
      <c r="H58" s="27">
        <v>0</v>
      </c>
      <c r="I58" s="27">
        <v>0</v>
      </c>
      <c r="J58" s="27">
        <v>0</v>
      </c>
      <c r="K58" s="27">
        <v>1.454</v>
      </c>
      <c r="L58" s="27">
        <v>0</v>
      </c>
      <c r="M58" s="27">
        <v>0</v>
      </c>
      <c r="N58" s="27">
        <v>0</v>
      </c>
      <c r="O58" s="27">
        <v>0</v>
      </c>
      <c r="P58" s="28">
        <f t="shared" si="9"/>
        <v>2.782</v>
      </c>
      <c r="Q58" s="167"/>
      <c r="R58" s="181">
        <v>74.4</v>
      </c>
      <c r="S58" s="184">
        <f t="shared" si="10"/>
        <v>0.03739247311827957</v>
      </c>
      <c r="T58" s="191">
        <f t="shared" si="11"/>
        <v>0.03739247311827957</v>
      </c>
      <c r="U58" s="176">
        <v>0.12</v>
      </c>
      <c r="V58" s="176">
        <f t="shared" si="12"/>
        <v>0.15739247311827956</v>
      </c>
      <c r="X58" s="60"/>
      <c r="Y58" s="60"/>
      <c r="Z58" s="60"/>
      <c r="AA58" s="60"/>
    </row>
    <row r="59" spans="1:27" ht="12.75">
      <c r="A59" s="25" t="s">
        <v>171</v>
      </c>
      <c r="B59" s="26" t="s">
        <v>172</v>
      </c>
      <c r="C59" s="26" t="s">
        <v>213</v>
      </c>
      <c r="D59" s="27">
        <v>0</v>
      </c>
      <c r="E59" s="27">
        <v>0</v>
      </c>
      <c r="F59" s="27">
        <v>0.9898</v>
      </c>
      <c r="G59" s="27">
        <v>0</v>
      </c>
      <c r="H59" s="27">
        <v>0</v>
      </c>
      <c r="I59" s="27">
        <v>0</v>
      </c>
      <c r="J59" s="27">
        <v>0</v>
      </c>
      <c r="K59" s="27">
        <v>0</v>
      </c>
      <c r="L59" s="27">
        <v>1.013</v>
      </c>
      <c r="M59" s="27">
        <v>0</v>
      </c>
      <c r="N59" s="27">
        <v>0</v>
      </c>
      <c r="O59" s="27">
        <v>0</v>
      </c>
      <c r="P59" s="28">
        <f t="shared" si="9"/>
        <v>2.0027999999999997</v>
      </c>
      <c r="Q59" s="166">
        <f>VALUE((P59/'2013'!P54)-1)</f>
        <v>0.17929694400282603</v>
      </c>
      <c r="R59" s="170">
        <v>76.3</v>
      </c>
      <c r="S59" s="184">
        <f t="shared" si="10"/>
        <v>0.02624901703800786</v>
      </c>
      <c r="T59" s="191">
        <f t="shared" si="11"/>
        <v>0.02624901703800786</v>
      </c>
      <c r="U59" s="176">
        <v>0.127</v>
      </c>
      <c r="V59" s="176">
        <f t="shared" si="12"/>
        <v>0.15324901703800786</v>
      </c>
      <c r="X59" s="60"/>
      <c r="Y59" s="60"/>
      <c r="Z59" s="60"/>
      <c r="AA59" s="60"/>
    </row>
    <row r="60" spans="1:27" ht="12.75">
      <c r="A60" s="25" t="s">
        <v>173</v>
      </c>
      <c r="B60" s="26" t="s">
        <v>174</v>
      </c>
      <c r="C60" s="26" t="s">
        <v>213</v>
      </c>
      <c r="D60" s="27">
        <v>0</v>
      </c>
      <c r="E60" s="27">
        <v>0</v>
      </c>
      <c r="F60" s="27">
        <v>1.955</v>
      </c>
      <c r="G60" s="27">
        <v>0</v>
      </c>
      <c r="H60" s="27">
        <v>0</v>
      </c>
      <c r="I60" s="27">
        <v>0</v>
      </c>
      <c r="J60" s="27">
        <v>0</v>
      </c>
      <c r="K60" s="27">
        <v>0</v>
      </c>
      <c r="L60" s="150">
        <v>1.923</v>
      </c>
      <c r="M60" s="27">
        <v>0</v>
      </c>
      <c r="N60" s="27">
        <v>0</v>
      </c>
      <c r="O60" s="27">
        <v>0</v>
      </c>
      <c r="P60" s="28">
        <f t="shared" si="9"/>
        <v>3.878</v>
      </c>
      <c r="Q60" s="166">
        <f>VALUE((P60/'2013'!P55)-1)</f>
        <v>0.1926803013993541</v>
      </c>
      <c r="R60" s="170">
        <v>80.5</v>
      </c>
      <c r="S60" s="184">
        <f t="shared" si="10"/>
        <v>0.04817391304347826</v>
      </c>
      <c r="T60" s="191">
        <f t="shared" si="11"/>
        <v>0.04817391304347826</v>
      </c>
      <c r="U60" s="176">
        <v>0.063</v>
      </c>
      <c r="V60" s="176">
        <f t="shared" si="12"/>
        <v>0.11117391304347826</v>
      </c>
      <c r="X60" s="60"/>
      <c r="Y60" s="60"/>
      <c r="Z60" s="60"/>
      <c r="AA60" s="60"/>
    </row>
    <row r="61" spans="1:27" ht="12.75">
      <c r="A61" s="25" t="s">
        <v>175</v>
      </c>
      <c r="B61" s="26" t="s">
        <v>176</v>
      </c>
      <c r="C61" s="26" t="s">
        <v>213</v>
      </c>
      <c r="D61" s="27">
        <v>0.5178</v>
      </c>
      <c r="E61" s="27">
        <v>0</v>
      </c>
      <c r="F61" s="27">
        <v>0</v>
      </c>
      <c r="G61" s="27">
        <v>0</v>
      </c>
      <c r="H61" s="27">
        <v>0</v>
      </c>
      <c r="I61" s="27">
        <v>0</v>
      </c>
      <c r="J61" s="27">
        <v>0</v>
      </c>
      <c r="K61" s="27">
        <v>0.307</v>
      </c>
      <c r="L61" s="27">
        <v>0</v>
      </c>
      <c r="M61" s="27">
        <v>0</v>
      </c>
      <c r="N61" s="27">
        <v>0</v>
      </c>
      <c r="O61" s="27">
        <v>0</v>
      </c>
      <c r="P61" s="28">
        <f t="shared" si="9"/>
        <v>0.8248</v>
      </c>
      <c r="Q61" s="167"/>
      <c r="R61" s="170">
        <v>28.8</v>
      </c>
      <c r="S61" s="184">
        <f t="shared" si="10"/>
        <v>0.028638888888888887</v>
      </c>
      <c r="T61" s="190">
        <f t="shared" si="11"/>
        <v>0.02863888888888889</v>
      </c>
      <c r="U61" s="176">
        <v>0.106</v>
      </c>
      <c r="V61" s="176">
        <f t="shared" si="12"/>
        <v>0.1346388888888889</v>
      </c>
      <c r="X61" s="60"/>
      <c r="Y61" s="60"/>
      <c r="Z61" s="60"/>
      <c r="AA61" s="60"/>
    </row>
    <row r="62" spans="1:27" ht="12.75">
      <c r="A62" s="25" t="s">
        <v>177</v>
      </c>
      <c r="B62" s="26" t="s">
        <v>178</v>
      </c>
      <c r="C62" s="26" t="s">
        <v>213</v>
      </c>
      <c r="D62" s="27">
        <v>0</v>
      </c>
      <c r="E62" s="27">
        <v>0</v>
      </c>
      <c r="F62" s="27">
        <v>0</v>
      </c>
      <c r="G62" s="27">
        <v>0.0493</v>
      </c>
      <c r="H62" s="27">
        <v>0</v>
      </c>
      <c r="I62" s="27">
        <v>0</v>
      </c>
      <c r="J62" s="27">
        <v>0</v>
      </c>
      <c r="K62" s="27">
        <v>0</v>
      </c>
      <c r="L62" s="27">
        <v>0</v>
      </c>
      <c r="M62" s="27">
        <v>0.6307</v>
      </c>
      <c r="N62" s="27">
        <v>0</v>
      </c>
      <c r="O62" s="27">
        <v>0</v>
      </c>
      <c r="P62" s="28">
        <f t="shared" si="9"/>
        <v>0.68</v>
      </c>
      <c r="Q62" s="165">
        <f>VALUE((P62/'2013'!P57)-1)</f>
        <v>-0.028987576752820043</v>
      </c>
      <c r="R62" s="170">
        <v>19.3</v>
      </c>
      <c r="S62" s="184">
        <f t="shared" si="10"/>
        <v>0.03523316062176166</v>
      </c>
      <c r="T62" s="191">
        <f t="shared" si="11"/>
        <v>0.03523316062176166</v>
      </c>
      <c r="U62" s="176">
        <v>-0.001</v>
      </c>
      <c r="V62" s="176">
        <f t="shared" si="12"/>
        <v>0.03423316062176166</v>
      </c>
      <c r="X62" s="60"/>
      <c r="Y62" s="60"/>
      <c r="Z62" s="60"/>
      <c r="AA62" s="60"/>
    </row>
    <row r="63" spans="1:27" ht="13.5" thickBot="1">
      <c r="A63" s="36" t="s">
        <v>80</v>
      </c>
      <c r="B63" s="37" t="s">
        <v>81</v>
      </c>
      <c r="C63" s="37" t="s">
        <v>213</v>
      </c>
      <c r="D63" s="38">
        <v>0.2946</v>
      </c>
      <c r="E63" s="38">
        <v>0</v>
      </c>
      <c r="F63" s="38">
        <v>0</v>
      </c>
      <c r="G63" s="38">
        <v>0</v>
      </c>
      <c r="H63" s="38">
        <v>0</v>
      </c>
      <c r="I63" s="38">
        <v>0</v>
      </c>
      <c r="J63" s="38">
        <v>0</v>
      </c>
      <c r="K63" s="38">
        <v>0.3948</v>
      </c>
      <c r="L63" s="38">
        <v>0</v>
      </c>
      <c r="M63" s="38">
        <v>0</v>
      </c>
      <c r="N63" s="38">
        <v>0</v>
      </c>
      <c r="O63" s="38">
        <v>0</v>
      </c>
      <c r="P63" s="39">
        <f t="shared" si="9"/>
        <v>0.6894</v>
      </c>
      <c r="Q63" s="168">
        <f>VALUE((P63/'2013'!P58)-1)</f>
        <v>-0.20749511438096335</v>
      </c>
      <c r="R63" s="182">
        <v>14.75</v>
      </c>
      <c r="S63" s="185">
        <f t="shared" si="10"/>
        <v>0.046738983050847456</v>
      </c>
      <c r="T63" s="192">
        <f t="shared" si="11"/>
        <v>0.046738983050847456</v>
      </c>
      <c r="U63" s="177">
        <v>-0.015</v>
      </c>
      <c r="V63" s="177">
        <f t="shared" si="12"/>
        <v>0.03173898305084746</v>
      </c>
      <c r="X63" s="60"/>
      <c r="Y63" s="60"/>
      <c r="Z63" s="60"/>
      <c r="AA63" s="60"/>
    </row>
    <row r="64" spans="1:27" ht="13.5" thickBot="1">
      <c r="A64" s="14"/>
      <c r="B64" s="14"/>
      <c r="C64" s="14"/>
      <c r="D64" s="44"/>
      <c r="E64" s="44"/>
      <c r="F64" s="44"/>
      <c r="G64" s="44"/>
      <c r="H64" s="44"/>
      <c r="I64" s="44"/>
      <c r="J64" s="44"/>
      <c r="K64" s="44"/>
      <c r="L64" s="44"/>
      <c r="M64" s="44"/>
      <c r="N64" s="44"/>
      <c r="O64" s="44"/>
      <c r="P64" s="45"/>
      <c r="Q64" s="151"/>
      <c r="R64" s="29"/>
      <c r="S64" s="30"/>
      <c r="T64" s="46"/>
      <c r="U64" s="47"/>
      <c r="V64" s="85"/>
      <c r="X64" s="60"/>
      <c r="Y64" s="60"/>
      <c r="Z64" s="60"/>
      <c r="AA64" s="60"/>
    </row>
    <row r="65" spans="1:27" ht="12.75">
      <c r="A65" s="17" t="s">
        <v>82</v>
      </c>
      <c r="B65" s="18" t="s">
        <v>83</v>
      </c>
      <c r="C65" s="18" t="s">
        <v>212</v>
      </c>
      <c r="D65" s="19">
        <v>0</v>
      </c>
      <c r="E65" s="19">
        <v>0</v>
      </c>
      <c r="F65" s="19">
        <v>0</v>
      </c>
      <c r="G65" s="19">
        <v>0</v>
      </c>
      <c r="H65" s="19">
        <v>0</v>
      </c>
      <c r="I65" s="19">
        <v>0</v>
      </c>
      <c r="J65" s="19">
        <v>1.06</v>
      </c>
      <c r="K65" s="19">
        <v>0</v>
      </c>
      <c r="L65" s="19">
        <v>0</v>
      </c>
      <c r="M65" s="19">
        <v>0</v>
      </c>
      <c r="N65" s="19">
        <v>0</v>
      </c>
      <c r="O65" s="19">
        <v>0</v>
      </c>
      <c r="P65" s="20">
        <f>SUM(D65:O65)</f>
        <v>1.06</v>
      </c>
      <c r="Q65" s="86">
        <f>VALUE((P65/'2013'!P60)-1)</f>
        <v>0.03921568627450989</v>
      </c>
      <c r="R65" s="153">
        <v>24.45</v>
      </c>
      <c r="S65" s="119">
        <f>VALUE(P65/R65)</f>
        <v>0.043353783231083846</v>
      </c>
      <c r="T65" s="120">
        <f>VALUE(S65*12/12)</f>
        <v>0.043353783231083846</v>
      </c>
      <c r="U65" s="121">
        <v>0.169</v>
      </c>
      <c r="V65" s="51">
        <f>SUM(S65,U65)</f>
        <v>0.21235378323108386</v>
      </c>
      <c r="X65" s="60"/>
      <c r="Y65" s="60"/>
      <c r="Z65" s="60"/>
      <c r="AA65" s="60"/>
    </row>
    <row r="66" spans="1:27" ht="12.75">
      <c r="A66" s="25" t="s">
        <v>135</v>
      </c>
      <c r="B66" s="26" t="s">
        <v>136</v>
      </c>
      <c r="C66" s="26" t="s">
        <v>212</v>
      </c>
      <c r="D66" s="27">
        <v>0</v>
      </c>
      <c r="E66" s="27">
        <v>3.98</v>
      </c>
      <c r="F66" s="27">
        <v>0</v>
      </c>
      <c r="G66" s="27">
        <v>0</v>
      </c>
      <c r="H66" s="27">
        <v>0</v>
      </c>
      <c r="I66" s="27">
        <v>0</v>
      </c>
      <c r="J66" s="27">
        <v>0</v>
      </c>
      <c r="K66" s="27">
        <v>0</v>
      </c>
      <c r="L66" s="27">
        <v>0</v>
      </c>
      <c r="M66" s="27">
        <v>0</v>
      </c>
      <c r="N66" s="27">
        <v>0</v>
      </c>
      <c r="O66" s="27">
        <v>0</v>
      </c>
      <c r="P66" s="28">
        <f>SUM(D66:O66)</f>
        <v>3.98</v>
      </c>
      <c r="Q66" s="205">
        <f>VALUE((P66/'2013'!P61)-1)</f>
        <v>-0.031630170316301776</v>
      </c>
      <c r="R66" s="154">
        <v>114.5</v>
      </c>
      <c r="S66" s="89">
        <f>VALUE(P66/R66)</f>
        <v>0.034759825327510915</v>
      </c>
      <c r="T66" s="90">
        <f>VALUE(S66*12/12)</f>
        <v>0.034759825327510915</v>
      </c>
      <c r="U66" s="48">
        <v>0.139</v>
      </c>
      <c r="V66" s="32">
        <f>SUM(S66,U66)</f>
        <v>0.17375982532751094</v>
      </c>
      <c r="X66" s="60"/>
      <c r="Y66" s="60"/>
      <c r="Z66" s="60"/>
      <c r="AA66" s="60"/>
    </row>
    <row r="67" spans="1:27" ht="12.75">
      <c r="A67" s="25" t="s">
        <v>86</v>
      </c>
      <c r="B67" s="26" t="s">
        <v>87</v>
      </c>
      <c r="C67" s="26" t="s">
        <v>212</v>
      </c>
      <c r="D67" s="27">
        <v>0</v>
      </c>
      <c r="E67" s="27">
        <v>0</v>
      </c>
      <c r="F67" s="27">
        <v>0</v>
      </c>
      <c r="G67" s="27">
        <v>0</v>
      </c>
      <c r="H67" s="27">
        <v>0</v>
      </c>
      <c r="I67" s="27">
        <v>0</v>
      </c>
      <c r="J67" s="27">
        <v>0</v>
      </c>
      <c r="K67" s="27">
        <v>0</v>
      </c>
      <c r="L67" s="27">
        <v>0</v>
      </c>
      <c r="M67" s="27">
        <v>0</v>
      </c>
      <c r="N67" s="27">
        <v>0</v>
      </c>
      <c r="O67" s="27">
        <v>2.9</v>
      </c>
      <c r="P67" s="28">
        <f>SUM(D67:O67)</f>
        <v>2.9</v>
      </c>
      <c r="Q67" s="77">
        <f>VALUE((P67/'2013'!P62)-1)</f>
        <v>0.03571428571428581</v>
      </c>
      <c r="R67" s="154">
        <v>97.5</v>
      </c>
      <c r="S67" s="89">
        <f>VALUE(P67/R67)</f>
        <v>0.029743589743589743</v>
      </c>
      <c r="T67" s="96">
        <f>VALUE(S67*12/12)</f>
        <v>0.029743589743589743</v>
      </c>
      <c r="U67" s="48">
        <v>0.148</v>
      </c>
      <c r="V67" s="32">
        <f>SUM(S67,U67)</f>
        <v>0.17774358974358972</v>
      </c>
      <c r="X67" s="60"/>
      <c r="Y67" s="60"/>
      <c r="Z67" s="60"/>
      <c r="AA67" s="60"/>
    </row>
    <row r="68" spans="1:27" ht="13.5" thickBot="1">
      <c r="A68" s="36" t="s">
        <v>88</v>
      </c>
      <c r="B68" s="37" t="s">
        <v>89</v>
      </c>
      <c r="C68" s="37" t="s">
        <v>212</v>
      </c>
      <c r="D68" s="38">
        <v>0</v>
      </c>
      <c r="E68" s="38">
        <v>0</v>
      </c>
      <c r="F68" s="38">
        <v>0</v>
      </c>
      <c r="G68" s="38">
        <v>0</v>
      </c>
      <c r="H68" s="38">
        <v>0</v>
      </c>
      <c r="I68" s="38">
        <v>0</v>
      </c>
      <c r="J68" s="38">
        <v>0.4215</v>
      </c>
      <c r="K68" s="38">
        <v>0</v>
      </c>
      <c r="L68" s="38">
        <v>0</v>
      </c>
      <c r="M68" s="38">
        <v>0</v>
      </c>
      <c r="N68" s="38">
        <v>0</v>
      </c>
      <c r="O68" s="38">
        <v>0</v>
      </c>
      <c r="P68" s="39">
        <f>SUM(D68:O68)</f>
        <v>0.4215</v>
      </c>
      <c r="Q68" s="113">
        <f>VALUE((P68/'2013'!P63)-1)</f>
        <v>-0.10127931769722809</v>
      </c>
      <c r="R68" s="155">
        <v>14.9</v>
      </c>
      <c r="S68" s="114">
        <f>VALUE(P68/R68)</f>
        <v>0.028288590604026845</v>
      </c>
      <c r="T68" s="115">
        <f>VALUE(S68*12/12)</f>
        <v>0.028288590604026845</v>
      </c>
      <c r="U68" s="116">
        <v>0.028</v>
      </c>
      <c r="V68" s="43">
        <f>SUM(S68,U68)</f>
        <v>0.05628859060402684</v>
      </c>
      <c r="X68" s="60"/>
      <c r="Y68" s="60"/>
      <c r="Z68" s="60"/>
      <c r="AA68" s="60"/>
    </row>
    <row r="69" spans="24:27" ht="12.75">
      <c r="X69" s="60"/>
      <c r="Y69" s="60"/>
      <c r="Z69" s="60"/>
      <c r="AA69" s="60"/>
    </row>
    <row r="70" spans="19:27" ht="12.75">
      <c r="S70" s="60"/>
      <c r="X70" s="60"/>
      <c r="Y70" s="60"/>
      <c r="Z70" s="60"/>
      <c r="AA70" s="60"/>
    </row>
    <row r="71" spans="17:27" ht="12.75">
      <c r="Q71" s="60">
        <f>AVERAGE(Q7:Q70)</f>
        <v>-0.03129951723823278</v>
      </c>
      <c r="R71" s="60"/>
      <c r="S71" s="60">
        <f>AVERAGE(S7:S70)</f>
        <v>0.048164385577421254</v>
      </c>
      <c r="T71" s="61">
        <f>AVERAGE(T7:T70)</f>
        <v>0.048164385577421254</v>
      </c>
      <c r="U71" s="60">
        <f>AVERAGE(U7:U70)</f>
        <v>0.1033559322033898</v>
      </c>
      <c r="V71" s="61">
        <f>AVERAGE(V7:V70)</f>
        <v>0.15152031778081104</v>
      </c>
      <c r="W71" t="s">
        <v>90</v>
      </c>
      <c r="X71" s="60"/>
      <c r="Y71" s="60"/>
      <c r="Z71" s="60"/>
      <c r="AA71" s="60"/>
    </row>
    <row r="72" spans="24:27" ht="13.5" thickBot="1">
      <c r="X72" s="60"/>
      <c r="Y72" s="60"/>
      <c r="Z72" s="60"/>
      <c r="AA72" s="60"/>
    </row>
    <row r="73" spans="1:27" ht="13.5" thickBot="1">
      <c r="A73" s="97" t="s">
        <v>91</v>
      </c>
      <c r="B73" s="63"/>
      <c r="C73" s="63"/>
      <c r="D73" s="63"/>
      <c r="E73" s="63"/>
      <c r="F73" s="63"/>
      <c r="G73" s="63"/>
      <c r="H73" s="63"/>
      <c r="I73" s="63"/>
      <c r="J73" s="63"/>
      <c r="K73" s="63"/>
      <c r="L73" s="63"/>
      <c r="M73" s="63"/>
      <c r="N73" s="63"/>
      <c r="O73" s="63"/>
      <c r="P73" s="63"/>
      <c r="Q73" s="63"/>
      <c r="R73" s="63"/>
      <c r="S73" s="63"/>
      <c r="T73" s="63"/>
      <c r="U73" s="63"/>
      <c r="V73" s="134">
        <v>0.19</v>
      </c>
      <c r="X73" s="60"/>
      <c r="Y73" s="60"/>
      <c r="Z73" s="60"/>
      <c r="AA73" s="60"/>
    </row>
    <row r="74" ht="12.75">
      <c r="A74" t="s">
        <v>137</v>
      </c>
    </row>
    <row r="75" spans="1:19" ht="12.75">
      <c r="A75" s="11" t="s">
        <v>138</v>
      </c>
      <c r="R75" s="65"/>
      <c r="S75" t="s">
        <v>92</v>
      </c>
    </row>
    <row r="76" spans="1:19" ht="12">
      <c r="A76" s="99"/>
      <c r="B76" s="99"/>
      <c r="C76" s="99"/>
      <c r="D76" s="99"/>
      <c r="E76" s="99"/>
      <c r="F76" s="99"/>
      <c r="G76" s="99"/>
      <c r="H76" s="99"/>
      <c r="I76" s="99"/>
      <c r="J76" s="99"/>
      <c r="K76" s="99"/>
      <c r="L76" s="99"/>
      <c r="M76" s="99"/>
      <c r="N76" s="99"/>
      <c r="O76" s="99"/>
      <c r="R76" s="66"/>
      <c r="S76" t="s">
        <v>202</v>
      </c>
    </row>
    <row r="77" spans="1:19" ht="12">
      <c r="A77" s="99"/>
      <c r="B77" s="99"/>
      <c r="C77" s="99"/>
      <c r="D77" s="99"/>
      <c r="E77" s="99"/>
      <c r="F77" s="99"/>
      <c r="G77" s="99"/>
      <c r="H77" s="99"/>
      <c r="I77" s="99"/>
      <c r="J77" s="99"/>
      <c r="K77" s="99"/>
      <c r="L77" s="99"/>
      <c r="M77" s="99"/>
      <c r="N77" s="99"/>
      <c r="O77" s="99"/>
      <c r="R77" s="67"/>
      <c r="S77" t="s">
        <v>203</v>
      </c>
    </row>
    <row r="78" spans="1:19" ht="12.75">
      <c r="A78" s="99"/>
      <c r="B78" s="99"/>
      <c r="C78" s="100"/>
      <c r="D78" s="100"/>
      <c r="E78" s="100"/>
      <c r="F78" s="100"/>
      <c r="G78" s="100"/>
      <c r="H78" s="100"/>
      <c r="I78" s="100"/>
      <c r="J78" s="100"/>
      <c r="K78" s="100"/>
      <c r="L78" s="100"/>
      <c r="M78" s="100"/>
      <c r="N78" s="100"/>
      <c r="O78" s="100"/>
      <c r="R78" s="68"/>
      <c r="S78" s="69" t="s">
        <v>204</v>
      </c>
    </row>
    <row r="79" spans="1:19" ht="12">
      <c r="A79" s="99"/>
      <c r="B79" s="99"/>
      <c r="C79" s="99"/>
      <c r="D79" s="99"/>
      <c r="E79" s="99"/>
      <c r="F79" s="99"/>
      <c r="G79" s="99"/>
      <c r="H79" s="99"/>
      <c r="I79" s="99"/>
      <c r="J79" s="99"/>
      <c r="K79" s="99"/>
      <c r="L79" s="99"/>
      <c r="M79" s="99"/>
      <c r="N79" s="99"/>
      <c r="O79" s="99"/>
      <c r="P79" s="99"/>
      <c r="Q79" s="99"/>
      <c r="R79" s="70"/>
      <c r="S79" t="s">
        <v>205</v>
      </c>
    </row>
    <row r="80" spans="1:18" ht="12">
      <c r="A80" s="152"/>
      <c r="B80" s="99"/>
      <c r="C80" s="99"/>
      <c r="D80" s="99"/>
      <c r="E80" s="99"/>
      <c r="F80" s="99"/>
      <c r="G80" s="99"/>
      <c r="H80" s="99"/>
      <c r="I80" s="99"/>
      <c r="J80" s="99"/>
      <c r="K80" s="99"/>
      <c r="L80" s="99"/>
      <c r="M80" s="99"/>
      <c r="N80" s="99"/>
      <c r="O80" s="99"/>
      <c r="P80" s="99"/>
      <c r="Q80" s="99"/>
      <c r="R80" s="99"/>
    </row>
    <row r="81" ht="12">
      <c r="A81" s="152"/>
    </row>
    <row r="82" spans="1:22" ht="12.75">
      <c r="A82" s="74"/>
      <c r="B82" s="194"/>
      <c r="C82" s="74"/>
      <c r="D82" s="74"/>
      <c r="E82" s="74"/>
      <c r="F82" s="74"/>
      <c r="G82" s="74"/>
      <c r="H82" s="74"/>
      <c r="I82" s="74"/>
      <c r="J82" s="74"/>
      <c r="K82" s="74"/>
      <c r="L82" s="74"/>
      <c r="M82" s="74"/>
      <c r="N82" s="74"/>
      <c r="O82" s="74"/>
      <c r="P82" s="131"/>
      <c r="Q82" s="169"/>
      <c r="R82" s="195"/>
      <c r="S82" s="196"/>
      <c r="T82" s="197"/>
      <c r="U82" s="123"/>
      <c r="V82" s="147"/>
    </row>
    <row r="83" spans="1:22" ht="12.75">
      <c r="A83" s="74"/>
      <c r="B83" s="74"/>
      <c r="C83" s="74"/>
      <c r="D83" s="74"/>
      <c r="E83" s="74"/>
      <c r="F83" s="74"/>
      <c r="G83" s="74"/>
      <c r="H83" s="74"/>
      <c r="I83" s="74"/>
      <c r="J83" s="74"/>
      <c r="K83" s="74"/>
      <c r="L83" s="74"/>
      <c r="M83" s="74"/>
      <c r="N83" s="74"/>
      <c r="O83" s="74"/>
      <c r="P83" s="131"/>
      <c r="Q83" s="169"/>
      <c r="R83" s="195"/>
      <c r="S83" s="196"/>
      <c r="T83" s="197"/>
      <c r="U83" s="123"/>
      <c r="V83" s="147"/>
    </row>
  </sheetData>
  <sheetProtection selectLockedCells="1" selectUnlockedCells="1"/>
  <conditionalFormatting sqref="T23 T49 T64">
    <cfRule type="cellIs" priority="1" dxfId="380" operator="greaterThan" stopIfTrue="1">
      <formula>6.9</formula>
    </cfRule>
    <cfRule type="cellIs" priority="2" dxfId="379" operator="between" stopIfTrue="1">
      <formula>5</formula>
      <formula>6.9</formula>
    </cfRule>
  </conditionalFormatting>
  <conditionalFormatting sqref="V73 U82:V83 U7:V68">
    <cfRule type="cellIs" priority="3" dxfId="342" operator="greaterThan" stopIfTrue="1">
      <formula>0.009</formula>
    </cfRule>
    <cfRule type="cellIs" priority="4" dxfId="341" operator="lessThan" stopIfTrue="1">
      <formula>-0.009</formula>
    </cfRule>
    <cfRule type="cellIs" priority="5" dxfId="340" operator="between" stopIfTrue="1">
      <formula>-0.009</formula>
      <formula>0.009</formula>
    </cfRule>
  </conditionalFormatting>
  <conditionalFormatting sqref="T7:T22 T24:T48 T65:T68 T50:T63">
    <cfRule type="cellIs" priority="6" dxfId="375" operator="lessThan" stopIfTrue="1">
      <formula>0.03</formula>
    </cfRule>
    <cfRule type="cellIs" priority="7" dxfId="374" operator="between" stopIfTrue="1">
      <formula>0.03</formula>
      <formula>0.04</formula>
    </cfRule>
    <cfRule type="cellIs" priority="8" dxfId="373" operator="between" stopIfTrue="1">
      <formula>0.04</formula>
      <formula>0.06</formula>
    </cfRule>
  </conditionalFormatting>
  <hyperlinks>
    <hyperlink ref="M2" r:id="rId1" display="finanziell umdenken!"/>
    <hyperlink ref="H4" r:id="rId2" display="alle ETF im Musterdepot"/>
    <hyperlink ref="M4" r:id="rId3" display="Chart Euro/US-Dollar"/>
    <hyperlink ref="A7" r:id="rId4" display="Global X SuperDividend ETF"/>
    <hyperlink ref="A8" r:id="rId5" display="SPDR Barclays Capital High Yield Bond ETF"/>
    <hyperlink ref="A9" r:id="rId6" display="PowerShares KBW High Divid.Yield Financ.Portfolio"/>
    <hyperlink ref="A10" r:id="rId7" display="Global X SuperIncome Preferred ETF"/>
    <hyperlink ref="A11" r:id="rId8" display="Peritus High Yield ETF"/>
    <hyperlink ref="A12" r:id="rId9" display="PowerShares KBW Premium Yield Equity REIT Portfolio"/>
    <hyperlink ref="A13" r:id="rId10" display="Arrow Dow Jones Global Yield ETF"/>
    <hyperlink ref="A14" r:id="rId11" display="iShares Multi-Asset Income ETF"/>
    <hyperlink ref="A15" r:id="rId12" display="iShares Global High Yield Corporate Bond"/>
    <hyperlink ref="A16" r:id="rId13" display="Market Vectors Intl High Yield Bond ETF (IHY)"/>
    <hyperlink ref="A17" r:id="rId14" display="iShares Emerging Markets High Yield Bond (EMHY)"/>
    <hyperlink ref="A18" r:id="rId15" display="PowerShares S&amp;P 500® High Dividend Portfolio"/>
    <hyperlink ref="A19" r:id="rId16" display="Global X SuperDividend U.S. ETF"/>
    <hyperlink ref="A20" r:id="rId17" display="First Trust Multi-Asset Diversified Inc (MDIV)"/>
    <hyperlink ref="A21" r:id="rId18" display="PowerShares CEF Income Composite Portfolio"/>
    <hyperlink ref="A22" r:id="rId19" display="iShares JPMorgan $ Emerging Markets Bond Fund"/>
    <hyperlink ref="A24" r:id="rId20" display="iShares STOXX Global Select Dividend 100 (DE)"/>
    <hyperlink ref="A25" r:id="rId21" display="iShares DowJones Asia Pacif.Select Divid. 30 (DE)"/>
    <hyperlink ref="A26" r:id="rId22" display="SPDR S&amp;P International Dividend ETF"/>
    <hyperlink ref="A27" r:id="rId23" display="Deka DAXplus® Maximum Dividend"/>
    <hyperlink ref="A28" r:id="rId24" display="iShares STOXX Europe Select Dividend 30 (DE)"/>
    <hyperlink ref="A29" r:id="rId25" display="iShares EURO STOXX Select Dividend 30 (DE)"/>
    <hyperlink ref="A30" r:id="rId26" display="Deka EURO STOXX select dividend 30"/>
    <hyperlink ref="A31" r:id="rId27" display="iShares Euro STOXX (DE)"/>
    <hyperlink ref="A32" r:id="rId28" display="iShares STOXX Europe 600 (DE)"/>
    <hyperlink ref="A33" r:id="rId29" display="IShares DOW JONES U.S. select dividend (DE)"/>
    <hyperlink ref="A34" r:id="rId30" display="iShares EURO STOXX Telecommunications (DE)"/>
    <hyperlink ref="A35" r:id="rId31" display="IShares STOXX EUROPE 600 UTILITIES (DE)"/>
    <hyperlink ref="A36" r:id="rId32" display="iShares Asia Property Yield UCITS ETF"/>
    <hyperlink ref="A37" r:id="rId33" display="Global X MLP ETF"/>
    <hyperlink ref="A38" r:id="rId34" display="Deka iBoxx EUR Liquid Corporates Diversified"/>
    <hyperlink ref="A39" r:id="rId35" display="iShares Emerging Markets Dividend UCITS ETF"/>
    <hyperlink ref="A40" r:id="rId36" display="Guggenheim S&amp;P Global Dividend Opportunities Index ETF"/>
    <hyperlink ref="A41" r:id="rId37" display="Market Vectors® Mortgage REIT Income ETF(MORT)"/>
    <hyperlink ref="A42" r:id="rId38" display="FTSE NAREIT Mortgage Plus Capped Index Fund"/>
    <hyperlink ref="A43" r:id="rId39" display="SPDR S&amp;P Global Dividend Aristocrats UCITS ETF"/>
    <hyperlink ref="A44" r:id="rId40" display="SPDR S&amp;P US DIVIDEND ARISTOCRATS ETF"/>
    <hyperlink ref="A45" r:id="rId41" display="PowerShares Global Listed Private Equity Portfolio"/>
    <hyperlink ref="A46" r:id="rId42" display="iShares Euro Governm. Bd. Capped 10.5+yr ETF"/>
    <hyperlink ref="A47" r:id="rId43" display="Vanguard FTSE All-World H. Divid. Yld UCITS ETF"/>
    <hyperlink ref="A48" r:id="rId44" display="iShares $ Corporate Bond UCITS ETF"/>
    <hyperlink ref="A50" r:id="rId45" display="IShares Markit IBoxx Euro High Yield"/>
    <hyperlink ref="A51" r:id="rId46" display="iShares Markit iBoxx $ High Yield Capped Bond"/>
    <hyperlink ref="A52" r:id="rId47" display="SPDR Barclays Capital Euro High Yield Bond ETF"/>
    <hyperlink ref="A53" r:id="rId48" display="iShares Barclays Cap. Emerg. Mark. Local Govt Bond (IUSP)"/>
    <hyperlink ref="A54" r:id="rId49" display="iShares Morningstar $ Emerg. Mark. Corporate Bd"/>
    <hyperlink ref="A58" r:id="rId50" display="SPDR BofA Merrill Lynch Em.Ma. Corp. Bd. ETF"/>
    <hyperlink ref="A59" r:id="rId51" display="iShares Global Corporate Bond"/>
    <hyperlink ref="A60" r:id="rId52" display="iShares Global High Yield Corp Bond ETF (HYLD)"/>
    <hyperlink ref="A61" r:id="rId53" display="SPDR S&amp;P Pan Asia Dividend Aristocrats UCITS ETF"/>
    <hyperlink ref="A62" r:id="rId54" display="SPDR® S&amp;P® Euro Dividend Aristocrats UCITS ETF"/>
    <hyperlink ref="A63" r:id="rId55" display="SPDR S&amp;P Emerging Markets Dividende ETF"/>
    <hyperlink ref="A65" r:id="rId56" display="DB x-trackers STOXX global select dividend 100"/>
    <hyperlink ref="A66" r:id="rId57" display="BL Equities Dividend A EUR"/>
    <hyperlink ref="A67" r:id="rId58" display="DWS Top Dividende"/>
    <hyperlink ref="A68" r:id="rId59" display="IShares DIVDAX (DE)"/>
    <hyperlink ref="A73" r:id="rId60" display="MSCI ACWI World"/>
    <hyperlink ref="R67" r:id="rId61" display="http://www.comdirect.de/inf/fonds/detail/uebersicht.html?ID_NOTATION=7166729"/>
    <hyperlink ref="R68" r:id="rId62" display="http://www.comdirect.de/inf/etfs/detail/uebersicht.html?ID_NOTATION=11567221"/>
    <hyperlink ref="R65" r:id="rId63" display="http://www.comdirect.de/inf/etfs/detail/uebersicht.html?ID_NOTATION=18084739"/>
    <hyperlink ref="R66" r:id="rId64" display="http://www.comdirect.de/inf/fonds/detail/uebersicht.html?ID_NOTATION=65156439"/>
    <hyperlink ref="R50" r:id="rId65" display="https://kunde.comdirect.de/inf/etfs/detail/uebersicht.html?ID_NOTATION=116984614"/>
    <hyperlink ref="R52" r:id="rId66" display="http://www.comdirect.de/inf/etfs/detail/uebersicht.html?ID_NOTATION=58866129"/>
    <hyperlink ref="R53" r:id="rId67" display="http://www.comdirect.de/inf/etfs/detail/uebersicht.html?ID_NOTATION=48067020"/>
    <hyperlink ref="R51" r:id="rId68" display="https://kunde.comdirect.de/inf/etfs/detail/uebersicht.html?ID_NOTATION=51757228"/>
    <hyperlink ref="R54" r:id="rId69" display="http://www.comdirect.de/inf/etfs/detail/uebersicht.html?ID_NOTATION=66279495"/>
    <hyperlink ref="R63" r:id="rId70" display="http://www.comdirect.de/inf/etfs/detail/uebersicht.html?ID_NOTATION=52939550"/>
    <hyperlink ref="R59" r:id="rId71" display="http://www.comdirect.de/inf/etfs/detail/uebersicht.html?ID_NOTATION=72661433"/>
    <hyperlink ref="R62" r:id="rId72" display="http://www.comdirect.de/inf/etfs/detail/uebersicht.html?ID_NOTATION=59438340"/>
    <hyperlink ref="R61" r:id="rId73" display="https://www.comdirect.de/inf/etfs/detail/uebersicht.html?ID_NOTATION=81184384"/>
    <hyperlink ref="R60" r:id="rId74" display="http://www.comdirect.de/inf/etfs/detail/uebersicht.html?ID_NOTATION=76163608"/>
    <hyperlink ref="R9" r:id="rId75" display="http://www.comdirect.de/inf/fonds/detail/uebersicht.html?BRANCHEN_FILTER=false&amp;ID_NOTATION=52340463"/>
    <hyperlink ref="R7" r:id="rId76" display="http://www.comdirect.de/inf/fonds/detail/uebersicht.html?ID_NOTATION=47219298"/>
    <hyperlink ref="R22" r:id="rId77" display="http://www.comdirect.de/inf/etfs/detail/uebersicht.html?ID_NOTATION=28089426"/>
    <hyperlink ref="R8" r:id="rId78" display="http://www.comdirect.de/inf/fonds/detail/uebersicht.html?ID_NOTATION=20525087"/>
    <hyperlink ref="R10" r:id="rId79" display="https://www.comdirect.de/inf/fonds/detail/uebersicht.html?ID_NOTATION=67117572"/>
    <hyperlink ref="R11" r:id="rId80" display="http://www.comdirect.de/inf/fonds/detail/uebersicht.html?ID_NOTATION=40833017"/>
    <hyperlink ref="R12" r:id="rId81" display="http://www.comdirect.de/inf/fonds/detail/uebersicht.html?ID_NOTATION=40890273"/>
    <hyperlink ref="R13" r:id="rId82" display="https://www.comdirect.de/inf/fonds/detail/uebersicht.html?ID_NOTATION=63691041"/>
    <hyperlink ref="R15" r:id="rId83" display="http://www.comdirect.de/inf/fonds/detail/uebersicht.html?ID_NOTATION=61976248"/>
    <hyperlink ref="R16:R17" r:id="rId84" display="http://www.comdirect.de/inf/fonds/detail/uebersicht.html?ID_NOTATION=61976248"/>
    <hyperlink ref="R17" r:id="rId85" display="https://www.comdirect.de/inf/fonds/detail/uebersicht.html?ID_NOTATION=61976247"/>
    <hyperlink ref="R16" r:id="rId86" display="https://www.comdirect.de/inf/fonds/detail/uebersicht.html?ID_NOTATION=61976450"/>
    <hyperlink ref="R18" r:id="rId87" display="http://www.comdirect.de/inf/fonds/detail/uebersicht.html?ID_NOTATION=71914217"/>
    <hyperlink ref="R14" r:id="rId88" display="https://www.comdirect.de/inf/fonds/detail/uebersicht.html?ID_NOTATION=61976250"/>
    <hyperlink ref="R19" r:id="rId89" display="http://www.comdirect.de/inf/fonds/detail/uebersicht.html?ID_NOTATION=78294845"/>
    <hyperlink ref="R20" r:id="rId90" display="10"/>
    <hyperlink ref="R21" r:id="rId91" display="https://www.comdirect.de/inf/fonds/detail/uebersicht.html?ID_NOTATION=52440327"/>
    <hyperlink ref="R37" r:id="rId92" display="http://www.comdirect.de/inf/fonds/detail/uebersicht.html?ID_NOTATION=62659579"/>
    <hyperlink ref="R38" r:id="rId93" display="http://www.comdirect.de/inf/etfs/detail/uebersicht.html?ID_NOTATION=34073179"/>
    <hyperlink ref="R24" r:id="rId94" display="http://www.comdirect.de/inf/etfs/detail/uebersicht.html?ID_NOTATION=31122306"/>
    <hyperlink ref="R25" r:id="rId95" display="http://www.comdirect.de/inf/etfs/detail/uebersicht.html?ID_NOTATION=14482723"/>
    <hyperlink ref="R26" r:id="rId96" display="http://www.comdirect.de/inf/fonds/detail/uebersicht.html?ID_NOTATION=30820855"/>
    <hyperlink ref="R27" r:id="rId97" display="http://www.comdirect.de/inf/etfs/detail/uebersicht.html?ID_NOTATION=28573062"/>
    <hyperlink ref="R28" r:id="rId98" display="http://www.comdirect.de/inf/etfs/detail/uebersicht.html?ID_NOTATION=11796470"/>
    <hyperlink ref="R30" r:id="rId99" display="http://www.comdirect.de/inf/etfs/detail/uebersicht.html?ID_NOTATION=23424070"/>
    <hyperlink ref="R33" r:id="rId100" display="http://www.comdirect.de/inf/etfs/detail/uebersicht.html?ID_NOTATION=12990613"/>
    <hyperlink ref="R34" r:id="rId101" display="http://www.comdirect.de/inf/etfs/detail/uebersicht.html?ID_NOTATION=2964871"/>
    <hyperlink ref="R35" r:id="rId102" display="http://www.comdirect.de/inf/etfs/detail/uebersicht.html?ID_NOTATION=46606931"/>
    <hyperlink ref="R36" r:id="rId103" display="http://www.comdirect.de/inf/etfs/detail/uebersicht.html?ID_NOTATION=17166578"/>
    <hyperlink ref="R48" r:id="rId104" display="http://www.comdirect.de/inf/etfs/detail/uebersicht.html?ID_NOTATION=14189754"/>
    <hyperlink ref="R29" r:id="rId105" display="http://www.comdirect.de/inf/etfs/detail/uebersicht.html?ID_NOTATION=11796469"/>
    <hyperlink ref="R39" r:id="rId106" display="https://www.comdirect.de/inf/etfs/detail/uebersicht.html?ID_NOTATION=64237534"/>
    <hyperlink ref="R40" r:id="rId107" display="https://www.comdirect.de/inf/fonds/detail/uebersicht.html?ID_NOTATION=52059459"/>
    <hyperlink ref="R41" r:id="rId108" display="http://www.comdirect.de/inf/fonds/detail/uebersicht.html?ID_NOTATION=50171986"/>
    <hyperlink ref="R42" r:id="rId109" display="http://www.comdirect.de/inf/fonds/detail/uebersicht.html?ID_NOTATION=52340437"/>
    <hyperlink ref="R43" r:id="rId110" display="https://www.comdirect.de/inf/etfs/detail/uebersicht.html?ID_NOTATION=81184385"/>
    <hyperlink ref="R44" r:id="rId111" display="https://www.comdirect.de/inf/etfs/detail/uebersicht.html?ID_NOTATION=52939551"/>
    <hyperlink ref="R47" r:id="rId112" display="https://kunde.comdirect.de/inf/fonds/detail/uebersicht.html?ID_NOTATION=81696703"/>
    <hyperlink ref="R31" r:id="rId113" display="https://kunde.comdirect.de/inf/etfs/detail/uebersicht.html?ID_NOTATION=11796046"/>
    <hyperlink ref="R32" r:id="rId114" display="https://kunde.comdirect.de/inf/etfs/detail/uebersicht.html?ID_NOTATION=9380678"/>
    <hyperlink ref="R45" r:id="rId115" display="https://www.comdirect.de/inf/fonds/detail/uebersicht.html?ID_NOTATION=15917124"/>
    <hyperlink ref="R46" r:id="rId116" display="https://www.comdirect.de/inf/etfs/detail/uebersicht.html?ID_NOTATION=15140396"/>
    <hyperlink ref="R55" r:id="rId117" display="https://kunde.comdirect.de/inf/etfs/detail/uebersicht.html?ID_NOTATION=62007325"/>
    <hyperlink ref="R58" r:id="rId118" display="https://kunde.comdirect.de/inf/etfs/detail/uebersicht.html?ID_NOTATION=64321152"/>
    <hyperlink ref="R56" r:id="rId119" display="https://kunde.comdirect.de/inf/etfs/detail/uebersicht.html?ID_NOTATION=17166574"/>
    <hyperlink ref="A56" r:id="rId120" display="iShares Euro Governm. Bond 15-30yr ETF"/>
    <hyperlink ref="R57" r:id="rId121" display="https://kunde.comdirect.de/inf/etfs/detail/uebersicht.html?ID_NOTATION=17166573"/>
    <hyperlink ref="A57" r:id="rId122" display="iShares $ Treasury Bond 7-10yr UCITS ETF"/>
    <hyperlink ref="A55" r:id="rId123" display="SPDR Citi Asia Local Government Bond UCITS ETF"/>
  </hyperlinks>
  <printOptions/>
  <pageMargins left="0.7479166666666667" right="0.7479166666666667" top="0.9840277777777777" bottom="0.9840277777777777" header="0.5118055555555555" footer="0.5118055555555555"/>
  <pageSetup fitToHeight="1" fitToWidth="1" horizontalDpi="300" verticalDpi="300" orientation="landscape" paperSize="9" r:id="rId127"/>
  <drawing r:id="rId126"/>
  <legacyDrawing r:id="rId125"/>
</worksheet>
</file>

<file path=xl/worksheets/sheet5.xml><?xml version="1.0" encoding="utf-8"?>
<worksheet xmlns="http://schemas.openxmlformats.org/spreadsheetml/2006/main" xmlns:r="http://schemas.openxmlformats.org/officeDocument/2006/relationships">
  <sheetPr>
    <pageSetUpPr fitToPage="1"/>
  </sheetPr>
  <dimension ref="A1:AB90"/>
  <sheetViews>
    <sheetView zoomScalePageLayoutView="0" workbookViewId="0" topLeftCell="A16">
      <selection activeCell="Z11" sqref="Z11"/>
    </sheetView>
  </sheetViews>
  <sheetFormatPr defaultColWidth="11.421875" defaultRowHeight="12.75"/>
  <cols>
    <col min="1" max="1" width="35.7109375" style="0" customWidth="1"/>
    <col min="2" max="2" width="12.28125" style="0" customWidth="1"/>
    <col min="3" max="3" width="4.7109375" style="0" customWidth="1"/>
    <col min="4" max="4" width="8.28125" style="0" customWidth="1"/>
    <col min="5" max="16" width="5.7109375" style="0" customWidth="1"/>
    <col min="17" max="18" width="6.7109375" style="0" customWidth="1"/>
    <col min="19" max="19" width="8.28125" style="0" customWidth="1"/>
    <col min="20" max="20" width="6.7109375" style="0" customWidth="1"/>
    <col min="21" max="21" width="7.7109375" style="0" customWidth="1"/>
    <col min="22" max="22" width="6.7109375" style="0" customWidth="1"/>
    <col min="23" max="23" width="7.7109375" style="0" customWidth="1"/>
    <col min="25" max="28" width="8.7109375" style="0" customWidth="1"/>
  </cols>
  <sheetData>
    <row r="1" spans="1:25" ht="15.75">
      <c r="A1" s="1" t="s">
        <v>0</v>
      </c>
      <c r="B1" s="2"/>
      <c r="C1" s="2"/>
      <c r="D1" s="2"/>
      <c r="E1" s="2"/>
      <c r="F1" s="2"/>
      <c r="G1" s="2"/>
      <c r="H1" s="2"/>
      <c r="I1" s="3"/>
      <c r="J1" s="3"/>
      <c r="K1" s="3"/>
      <c r="L1" s="3"/>
      <c r="M1" s="3"/>
      <c r="N1" s="3"/>
      <c r="O1" s="3"/>
      <c r="P1" s="3"/>
      <c r="Q1" s="3"/>
      <c r="R1" s="71" t="s">
        <v>97</v>
      </c>
      <c r="S1" s="4" t="s">
        <v>1</v>
      </c>
      <c r="T1" s="6" t="s">
        <v>2</v>
      </c>
      <c r="U1" s="4" t="s">
        <v>3</v>
      </c>
      <c r="V1" s="6" t="s">
        <v>4</v>
      </c>
      <c r="W1" s="4" t="s">
        <v>5</v>
      </c>
      <c r="Y1" s="136"/>
    </row>
    <row r="2" spans="1:23" ht="15.75">
      <c r="A2" s="1" t="s">
        <v>6</v>
      </c>
      <c r="B2" s="3"/>
      <c r="C2" s="3"/>
      <c r="D2" s="3"/>
      <c r="E2" s="3"/>
      <c r="F2" s="3"/>
      <c r="G2" s="3"/>
      <c r="H2" s="3"/>
      <c r="I2" s="3"/>
      <c r="J2" s="3"/>
      <c r="K2" s="3"/>
      <c r="L2" s="3"/>
      <c r="M2" s="3"/>
      <c r="N2" s="7" t="s">
        <v>7</v>
      </c>
      <c r="O2" s="3"/>
      <c r="P2" s="3"/>
      <c r="Q2" s="3"/>
      <c r="R2" s="72" t="s">
        <v>98</v>
      </c>
      <c r="S2" s="8" t="s">
        <v>8</v>
      </c>
      <c r="T2" s="5" t="s">
        <v>9</v>
      </c>
      <c r="U2" s="8" t="s">
        <v>9</v>
      </c>
      <c r="V2" s="5" t="s">
        <v>10</v>
      </c>
      <c r="W2" s="9" t="s">
        <v>11</v>
      </c>
    </row>
    <row r="3" spans="1:23" ht="13.5" thickBot="1">
      <c r="A3" s="3" t="s">
        <v>238</v>
      </c>
      <c r="B3" s="3"/>
      <c r="C3" s="3"/>
      <c r="D3" s="3"/>
      <c r="E3" s="3"/>
      <c r="F3" s="3"/>
      <c r="G3" s="3"/>
      <c r="H3" s="3"/>
      <c r="I3" s="3"/>
      <c r="J3" s="3"/>
      <c r="K3" s="3"/>
      <c r="L3" s="3"/>
      <c r="M3" s="3"/>
      <c r="N3" s="3"/>
      <c r="O3" s="3"/>
      <c r="P3" s="3"/>
      <c r="Q3" s="3"/>
      <c r="R3" s="73"/>
      <c r="S3" s="10" t="s">
        <v>4</v>
      </c>
      <c r="T3" s="16" t="s">
        <v>12</v>
      </c>
      <c r="U3" s="10" t="s">
        <v>210</v>
      </c>
      <c r="V3" s="16">
        <v>2015</v>
      </c>
      <c r="W3" s="10">
        <v>2015</v>
      </c>
    </row>
    <row r="4" spans="6:28" ht="12.75">
      <c r="F4" s="11">
        <v>2015</v>
      </c>
      <c r="H4" s="139" t="s">
        <v>183</v>
      </c>
      <c r="I4" s="13" t="s">
        <v>184</v>
      </c>
      <c r="N4" s="13" t="s">
        <v>100</v>
      </c>
      <c r="R4" s="71" t="s">
        <v>101</v>
      </c>
      <c r="S4" s="4" t="s">
        <v>14</v>
      </c>
      <c r="T4" s="4" t="s">
        <v>15</v>
      </c>
      <c r="U4" s="4" t="s">
        <v>16</v>
      </c>
      <c r="V4" s="6" t="s">
        <v>17</v>
      </c>
      <c r="W4" s="12" t="s">
        <v>18</v>
      </c>
      <c r="X4" s="74"/>
      <c r="Y4" s="136"/>
      <c r="Z4" s="136"/>
      <c r="AA4" s="136"/>
      <c r="AB4" s="136"/>
    </row>
    <row r="5" spans="1:28" ht="12.75">
      <c r="A5" t="s">
        <v>19</v>
      </c>
      <c r="B5" t="s">
        <v>20</v>
      </c>
      <c r="C5" t="s">
        <v>214</v>
      </c>
      <c r="D5" t="s">
        <v>21</v>
      </c>
      <c r="R5" s="72" t="s">
        <v>102</v>
      </c>
      <c r="S5" s="8" t="s">
        <v>23</v>
      </c>
      <c r="T5" s="8" t="s">
        <v>16</v>
      </c>
      <c r="U5" s="8" t="s">
        <v>211</v>
      </c>
      <c r="V5" s="5" t="s">
        <v>25</v>
      </c>
      <c r="W5" s="9" t="s">
        <v>16</v>
      </c>
      <c r="Y5" s="136"/>
      <c r="Z5" s="136"/>
      <c r="AA5" s="136"/>
      <c r="AB5" s="136"/>
    </row>
    <row r="6" spans="1:23" ht="13.5" thickBot="1">
      <c r="A6" s="14"/>
      <c r="C6" t="s">
        <v>215</v>
      </c>
      <c r="D6" s="14"/>
      <c r="E6" t="s">
        <v>26</v>
      </c>
      <c r="F6" t="s">
        <v>27</v>
      </c>
      <c r="G6" t="s">
        <v>28</v>
      </c>
      <c r="H6" t="s">
        <v>29</v>
      </c>
      <c r="I6" t="s">
        <v>30</v>
      </c>
      <c r="J6" t="s">
        <v>31</v>
      </c>
      <c r="K6" t="s">
        <v>31</v>
      </c>
      <c r="L6" t="s">
        <v>32</v>
      </c>
      <c r="M6" t="s">
        <v>33</v>
      </c>
      <c r="N6" t="s">
        <v>34</v>
      </c>
      <c r="O6" t="s">
        <v>35</v>
      </c>
      <c r="P6" t="s">
        <v>36</v>
      </c>
      <c r="Q6">
        <v>2015</v>
      </c>
      <c r="R6" s="73" t="s">
        <v>104</v>
      </c>
      <c r="S6" s="15"/>
      <c r="T6" s="15"/>
      <c r="U6" s="217"/>
      <c r="V6" s="16">
        <v>2015</v>
      </c>
      <c r="W6" s="10">
        <v>2015</v>
      </c>
    </row>
    <row r="7" spans="1:28" ht="12.75">
      <c r="A7" s="17" t="s">
        <v>37</v>
      </c>
      <c r="B7" s="18" t="s">
        <v>38</v>
      </c>
      <c r="C7" s="221">
        <v>0.58</v>
      </c>
      <c r="D7" s="18" t="s">
        <v>39</v>
      </c>
      <c r="E7" s="19">
        <v>0.099</v>
      </c>
      <c r="F7" s="19">
        <v>0.106</v>
      </c>
      <c r="G7" s="19">
        <v>0.113</v>
      </c>
      <c r="H7" s="19">
        <v>0.114</v>
      </c>
      <c r="I7" s="19">
        <v>0.1068</v>
      </c>
      <c r="J7" s="19">
        <v>0.106</v>
      </c>
      <c r="K7" s="19">
        <v>0.1086</v>
      </c>
      <c r="L7" s="19">
        <v>0.1078</v>
      </c>
      <c r="M7" s="19">
        <v>0.1066</v>
      </c>
      <c r="N7" s="19">
        <v>0.107</v>
      </c>
      <c r="O7" s="19">
        <v>0.1122</v>
      </c>
      <c r="P7" s="19">
        <v>0.1097</v>
      </c>
      <c r="Q7" s="20">
        <f aca="true" t="shared" si="0" ref="Q7:Q23">SUM(E7:P7)</f>
        <v>1.2967</v>
      </c>
      <c r="R7" s="227">
        <f>VALUE((Q7/'2014'!P7)-1)</f>
        <v>0.19069263472998887</v>
      </c>
      <c r="S7" s="154">
        <v>20.1</v>
      </c>
      <c r="T7" s="89">
        <f aca="true" t="shared" si="1" ref="T7:T23">VALUE(Q7/S7)</f>
        <v>0.06451243781094526</v>
      </c>
      <c r="U7" s="218">
        <f aca="true" t="shared" si="2" ref="U7:U18">VALUE(T7*12/12)</f>
        <v>0.06451243781094526</v>
      </c>
      <c r="V7" s="111">
        <v>-0.052</v>
      </c>
      <c r="W7" s="32">
        <f aca="true" t="shared" si="3" ref="W7:W23">SUM(T7,V7)</f>
        <v>0.012512437810945264</v>
      </c>
      <c r="Y7" s="60"/>
      <c r="Z7" s="60"/>
      <c r="AA7" s="60"/>
      <c r="AB7" s="60"/>
    </row>
    <row r="8" spans="1:28" ht="12.75">
      <c r="A8" s="25" t="s">
        <v>41</v>
      </c>
      <c r="B8" s="26" t="s">
        <v>105</v>
      </c>
      <c r="C8" s="222">
        <v>0.4</v>
      </c>
      <c r="D8" s="26" t="s">
        <v>39</v>
      </c>
      <c r="E8" s="27">
        <v>0.156</v>
      </c>
      <c r="F8" s="27">
        <v>0.162</v>
      </c>
      <c r="G8" s="27">
        <v>0.175</v>
      </c>
      <c r="H8" s="27">
        <v>0.178</v>
      </c>
      <c r="I8" s="27">
        <v>0.1685</v>
      </c>
      <c r="J8" s="27">
        <v>0.164</v>
      </c>
      <c r="K8" s="27">
        <v>0.168</v>
      </c>
      <c r="L8" s="27">
        <v>0.165</v>
      </c>
      <c r="M8" s="27">
        <v>0.1657</v>
      </c>
      <c r="N8" s="27">
        <v>0.164</v>
      </c>
      <c r="O8" s="27">
        <v>0.164</v>
      </c>
      <c r="P8" s="27">
        <v>0.175</v>
      </c>
      <c r="Q8" s="28">
        <f t="shared" si="0"/>
        <v>2.0052</v>
      </c>
      <c r="R8" s="229">
        <f>VALUE((Q8/'2014'!P8)-1)</f>
        <v>0.1501003728133068</v>
      </c>
      <c r="S8" s="154">
        <v>34.1</v>
      </c>
      <c r="T8" s="89">
        <f t="shared" si="1"/>
        <v>0.05880351906158357</v>
      </c>
      <c r="U8" s="219">
        <f t="shared" si="2"/>
        <v>0.05880351906158357</v>
      </c>
      <c r="V8" s="111">
        <v>-0.029</v>
      </c>
      <c r="W8" s="32">
        <f t="shared" si="3"/>
        <v>0.02980351906158357</v>
      </c>
      <c r="Y8" s="60"/>
      <c r="Z8" s="60"/>
      <c r="AA8" s="60"/>
      <c r="AB8" s="60"/>
    </row>
    <row r="9" spans="1:28" ht="12.75">
      <c r="A9" s="25" t="s">
        <v>43</v>
      </c>
      <c r="B9" s="26" t="s">
        <v>44</v>
      </c>
      <c r="C9" s="222">
        <v>1.55</v>
      </c>
      <c r="D9" s="26" t="s">
        <v>39</v>
      </c>
      <c r="E9" s="27">
        <v>0.1577</v>
      </c>
      <c r="F9" s="27">
        <v>0.151</v>
      </c>
      <c r="G9" s="27">
        <v>0.155</v>
      </c>
      <c r="H9" s="27">
        <v>0.159</v>
      </c>
      <c r="I9" s="27">
        <v>0.1585</v>
      </c>
      <c r="J9" s="27">
        <v>0.143</v>
      </c>
      <c r="K9" s="27">
        <v>0.1395</v>
      </c>
      <c r="L9" s="27">
        <v>0.13</v>
      </c>
      <c r="M9" s="27">
        <v>0.138</v>
      </c>
      <c r="N9" s="27">
        <v>0.111</v>
      </c>
      <c r="O9" s="27">
        <v>0.129</v>
      </c>
      <c r="P9" s="27">
        <v>0.119</v>
      </c>
      <c r="Q9" s="28">
        <f t="shared" si="0"/>
        <v>1.6907</v>
      </c>
      <c r="R9" s="229">
        <f>VALUE((Q9/'2014'!P9)-1)</f>
        <v>0.05926946933149546</v>
      </c>
      <c r="S9" s="154">
        <v>21.8</v>
      </c>
      <c r="T9" s="89">
        <f t="shared" si="1"/>
        <v>0.07755504587155963</v>
      </c>
      <c r="U9" s="219">
        <f t="shared" si="2"/>
        <v>0.07755504587155963</v>
      </c>
      <c r="V9" s="111">
        <v>-0.069</v>
      </c>
      <c r="W9" s="32">
        <f t="shared" si="3"/>
        <v>0.008555045871559627</v>
      </c>
      <c r="Y9" s="60"/>
      <c r="Z9" s="60"/>
      <c r="AA9" s="60"/>
      <c r="AB9" s="60"/>
    </row>
    <row r="10" spans="1:28" ht="12.75">
      <c r="A10" s="25" t="s">
        <v>106</v>
      </c>
      <c r="B10" s="26" t="s">
        <v>107</v>
      </c>
      <c r="C10" s="222">
        <v>0.58</v>
      </c>
      <c r="D10" s="26" t="s">
        <v>39</v>
      </c>
      <c r="E10" s="35">
        <v>0.067</v>
      </c>
      <c r="F10" s="35">
        <v>0.073</v>
      </c>
      <c r="G10" s="35">
        <v>0.078</v>
      </c>
      <c r="H10" s="35">
        <v>0.078</v>
      </c>
      <c r="I10" s="35">
        <v>0.073</v>
      </c>
      <c r="J10" s="35">
        <v>0.073</v>
      </c>
      <c r="K10" s="35">
        <v>0.074</v>
      </c>
      <c r="L10" s="35">
        <v>0.074</v>
      </c>
      <c r="M10" s="35">
        <v>0.073</v>
      </c>
      <c r="N10" s="35">
        <v>0.073</v>
      </c>
      <c r="O10" s="35">
        <v>0.077</v>
      </c>
      <c r="P10" s="35">
        <v>0.075</v>
      </c>
      <c r="Q10" s="28">
        <f t="shared" si="0"/>
        <v>0.8879999999999998</v>
      </c>
      <c r="R10" s="229">
        <f>VALUE((Q10/'2014'!P10)-1)</f>
        <v>0.1242641007786287</v>
      </c>
      <c r="S10" s="154">
        <v>12.7</v>
      </c>
      <c r="T10" s="89">
        <f t="shared" si="1"/>
        <v>0.06992125984251968</v>
      </c>
      <c r="U10" s="219">
        <f t="shared" si="2"/>
        <v>0.06992125984251968</v>
      </c>
      <c r="V10" s="111">
        <v>0.014</v>
      </c>
      <c r="W10" s="32">
        <f t="shared" si="3"/>
        <v>0.08392125984251968</v>
      </c>
      <c r="Y10" s="60"/>
      <c r="Z10" s="60"/>
      <c r="AA10" s="60"/>
      <c r="AB10" s="60"/>
    </row>
    <row r="11" spans="1:28" ht="12.75">
      <c r="A11" s="25" t="s">
        <v>45</v>
      </c>
      <c r="B11" s="26" t="s">
        <v>141</v>
      </c>
      <c r="C11" s="222">
        <v>1.18</v>
      </c>
      <c r="D11" s="26" t="s">
        <v>39</v>
      </c>
      <c r="E11" s="35">
        <v>0.1818</v>
      </c>
      <c r="F11" s="35">
        <v>0.251</v>
      </c>
      <c r="G11" s="35">
        <v>0.2758</v>
      </c>
      <c r="H11" s="35">
        <v>0.257</v>
      </c>
      <c r="I11" s="35">
        <v>0.195</v>
      </c>
      <c r="J11" s="35">
        <v>0.293</v>
      </c>
      <c r="K11" s="35">
        <v>0.2725</v>
      </c>
      <c r="L11" s="35">
        <v>0.287</v>
      </c>
      <c r="M11" s="35">
        <v>0.2875</v>
      </c>
      <c r="N11" s="35">
        <v>0.265</v>
      </c>
      <c r="O11" s="35">
        <v>0.293</v>
      </c>
      <c r="P11" s="35">
        <v>0.349</v>
      </c>
      <c r="Q11" s="28">
        <f t="shared" si="0"/>
        <v>3.2076000000000002</v>
      </c>
      <c r="R11" s="229">
        <f>VALUE((Q11/'2014'!P11)-1)</f>
        <v>0.03188032813253994</v>
      </c>
      <c r="S11" s="154">
        <v>36</v>
      </c>
      <c r="T11" s="89">
        <f t="shared" si="1"/>
        <v>0.08910000000000001</v>
      </c>
      <c r="U11" s="219">
        <f t="shared" si="2"/>
        <v>0.08910000000000001</v>
      </c>
      <c r="V11" s="142">
        <v>-0.147</v>
      </c>
      <c r="W11" s="32">
        <f t="shared" si="3"/>
        <v>-0.05789999999999998</v>
      </c>
      <c r="Y11" s="60"/>
      <c r="Z11" s="60"/>
      <c r="AA11" s="60"/>
      <c r="AB11" s="60"/>
    </row>
    <row r="12" spans="1:28" ht="12.75">
      <c r="A12" s="25" t="s">
        <v>109</v>
      </c>
      <c r="B12" s="26" t="s">
        <v>110</v>
      </c>
      <c r="C12" s="222">
        <v>0.35</v>
      </c>
      <c r="D12" s="26" t="s">
        <v>39</v>
      </c>
      <c r="E12" s="80">
        <v>0.1215</v>
      </c>
      <c r="F12" s="80">
        <v>0.126</v>
      </c>
      <c r="G12" s="80">
        <v>0.1327</v>
      </c>
      <c r="H12" s="80">
        <v>0.129</v>
      </c>
      <c r="I12" s="80">
        <v>0.1288</v>
      </c>
      <c r="J12" s="80">
        <v>0.122</v>
      </c>
      <c r="K12" s="80">
        <v>0.1288</v>
      </c>
      <c r="L12" s="80">
        <v>0.126</v>
      </c>
      <c r="M12" s="80">
        <v>0.1295</v>
      </c>
      <c r="N12" s="80">
        <v>0.147</v>
      </c>
      <c r="O12" s="35">
        <v>0.144</v>
      </c>
      <c r="P12" s="35">
        <v>0.14</v>
      </c>
      <c r="Q12" s="28">
        <f t="shared" si="0"/>
        <v>1.5753</v>
      </c>
      <c r="R12" s="229">
        <f>VALUE((Q12/'2014'!P12)-1)</f>
        <v>0.3024390243902437</v>
      </c>
      <c r="S12" s="154">
        <v>30.1</v>
      </c>
      <c r="T12" s="89">
        <f t="shared" si="1"/>
        <v>0.05233554817275747</v>
      </c>
      <c r="U12" s="219">
        <f t="shared" si="2"/>
        <v>0.052335548172757464</v>
      </c>
      <c r="V12" s="111">
        <v>-0.03</v>
      </c>
      <c r="W12" s="32">
        <f t="shared" si="3"/>
        <v>0.02233554817275747</v>
      </c>
      <c r="Y12" s="60"/>
      <c r="Z12" s="60"/>
      <c r="AA12" s="60"/>
      <c r="AB12" s="60"/>
    </row>
    <row r="13" spans="1:28" ht="12.75">
      <c r="A13" s="25" t="s">
        <v>111</v>
      </c>
      <c r="B13" s="107" t="s">
        <v>189</v>
      </c>
      <c r="C13" s="223">
        <v>0.75</v>
      </c>
      <c r="D13" s="26" t="s">
        <v>39</v>
      </c>
      <c r="E13" s="80">
        <v>0.138</v>
      </c>
      <c r="F13" s="80">
        <v>0.129</v>
      </c>
      <c r="G13" s="80">
        <v>0.139</v>
      </c>
      <c r="H13" s="80">
        <v>0.176</v>
      </c>
      <c r="I13" s="80">
        <v>0.169</v>
      </c>
      <c r="J13" s="80">
        <v>0.0915</v>
      </c>
      <c r="K13" s="80">
        <v>0.082</v>
      </c>
      <c r="L13" s="80">
        <v>0.18</v>
      </c>
      <c r="M13" s="80">
        <v>0.198</v>
      </c>
      <c r="N13" s="80">
        <v>0.096</v>
      </c>
      <c r="O13" s="35">
        <v>0.142</v>
      </c>
      <c r="P13" s="35">
        <v>0</v>
      </c>
      <c r="Q13" s="28">
        <f t="shared" si="0"/>
        <v>1.5405</v>
      </c>
      <c r="R13" s="229">
        <f>VALUE((Q13/'2014'!P13)-1)</f>
        <v>0.1501418545617439</v>
      </c>
      <c r="S13" s="154">
        <v>20.7</v>
      </c>
      <c r="T13" s="89">
        <f t="shared" si="1"/>
        <v>0.07442028985507247</v>
      </c>
      <c r="U13" s="219">
        <f t="shared" si="2"/>
        <v>0.07442028985507247</v>
      </c>
      <c r="V13" s="111">
        <v>-0.198</v>
      </c>
      <c r="W13" s="32">
        <f t="shared" si="3"/>
        <v>-0.12357971014492754</v>
      </c>
      <c r="Y13" s="60"/>
      <c r="Z13" s="60"/>
      <c r="AA13" s="60"/>
      <c r="AB13" s="60"/>
    </row>
    <row r="14" spans="1:28" ht="12.75">
      <c r="A14" s="25" t="s">
        <v>143</v>
      </c>
      <c r="B14" s="107" t="s">
        <v>144</v>
      </c>
      <c r="C14" s="223">
        <v>0.65</v>
      </c>
      <c r="D14" s="26" t="s">
        <v>39</v>
      </c>
      <c r="E14" s="80">
        <v>0.0428</v>
      </c>
      <c r="F14" s="80">
        <v>0.045</v>
      </c>
      <c r="G14" s="80">
        <v>0.171</v>
      </c>
      <c r="H14" s="80">
        <v>0.044</v>
      </c>
      <c r="I14" s="80">
        <v>0.045</v>
      </c>
      <c r="J14" s="80">
        <v>0.192</v>
      </c>
      <c r="K14" s="80">
        <v>0.05</v>
      </c>
      <c r="L14" s="80">
        <v>0.041</v>
      </c>
      <c r="M14" s="80">
        <v>0.178</v>
      </c>
      <c r="N14" s="80">
        <v>0.043</v>
      </c>
      <c r="O14" s="35">
        <v>0.102</v>
      </c>
      <c r="P14" s="35">
        <v>0.158</v>
      </c>
      <c r="Q14" s="28">
        <f t="shared" si="0"/>
        <v>1.1118000000000001</v>
      </c>
      <c r="R14" s="205">
        <f>VALUE((Q14/'2014'!P14)-1)</f>
        <v>-0.07016810236681448</v>
      </c>
      <c r="S14" s="154">
        <v>22.25</v>
      </c>
      <c r="T14" s="89">
        <f t="shared" si="1"/>
        <v>0.0499685393258427</v>
      </c>
      <c r="U14" s="219">
        <f t="shared" si="2"/>
        <v>0.0499685393258427</v>
      </c>
      <c r="V14" s="111">
        <v>0.01</v>
      </c>
      <c r="W14" s="32">
        <f t="shared" si="3"/>
        <v>0.0599685393258427</v>
      </c>
      <c r="Y14" s="60"/>
      <c r="Z14" s="60"/>
      <c r="AA14" s="60"/>
      <c r="AB14" s="60"/>
    </row>
    <row r="15" spans="1:28" ht="12.75">
      <c r="A15" s="25" t="s">
        <v>113</v>
      </c>
      <c r="B15" s="82" t="s">
        <v>145</v>
      </c>
      <c r="C15" s="224">
        <v>0.55</v>
      </c>
      <c r="D15" s="26" t="s">
        <v>39</v>
      </c>
      <c r="E15" s="80">
        <v>0.176</v>
      </c>
      <c r="F15" s="80">
        <v>0.174</v>
      </c>
      <c r="G15" s="80">
        <v>0.176</v>
      </c>
      <c r="H15" s="80">
        <v>0.16</v>
      </c>
      <c r="I15" s="80">
        <v>0.155</v>
      </c>
      <c r="J15" s="80">
        <v>0.15</v>
      </c>
      <c r="K15" s="80">
        <v>0.1525</v>
      </c>
      <c r="L15" s="80">
        <v>0.144</v>
      </c>
      <c r="M15" s="80">
        <v>0.137</v>
      </c>
      <c r="N15" s="80">
        <v>0.13</v>
      </c>
      <c r="O15" s="35">
        <v>0.135</v>
      </c>
      <c r="P15" s="35">
        <v>0.242</v>
      </c>
      <c r="Q15" s="28">
        <f t="shared" si="0"/>
        <v>1.9315</v>
      </c>
      <c r="R15" s="205">
        <f>VALUE((Q15/'2014'!P15)-1)</f>
        <v>-0.10574563637205425</v>
      </c>
      <c r="S15" s="154">
        <v>43.9</v>
      </c>
      <c r="T15" s="89">
        <f t="shared" si="1"/>
        <v>0.04399772209567198</v>
      </c>
      <c r="U15" s="219">
        <f t="shared" si="2"/>
        <v>0.04399772209567198</v>
      </c>
      <c r="V15" s="142">
        <v>0.001</v>
      </c>
      <c r="W15" s="32">
        <f t="shared" si="3"/>
        <v>0.04499772209567198</v>
      </c>
      <c r="Y15" s="60"/>
      <c r="Z15" s="60"/>
      <c r="AA15" s="60"/>
      <c r="AB15" s="60"/>
    </row>
    <row r="16" spans="1:28" ht="12.75">
      <c r="A16" s="25" t="s">
        <v>146</v>
      </c>
      <c r="B16" s="82" t="s">
        <v>147</v>
      </c>
      <c r="C16" s="224">
        <v>0.58</v>
      </c>
      <c r="D16" s="26" t="s">
        <v>39</v>
      </c>
      <c r="E16" s="80">
        <v>0.103</v>
      </c>
      <c r="F16" s="80">
        <v>0.098</v>
      </c>
      <c r="G16" s="80">
        <v>0.092</v>
      </c>
      <c r="H16" s="80">
        <v>0.1065</v>
      </c>
      <c r="I16" s="80">
        <v>0.088</v>
      </c>
      <c r="J16" s="80">
        <v>0.099</v>
      </c>
      <c r="K16" s="80">
        <v>0.095</v>
      </c>
      <c r="L16" s="80">
        <v>0.1107</v>
      </c>
      <c r="M16" s="80">
        <v>0.105</v>
      </c>
      <c r="N16" s="80">
        <v>0.08</v>
      </c>
      <c r="O16" s="35">
        <v>0.063</v>
      </c>
      <c r="P16" s="35">
        <v>0.097</v>
      </c>
      <c r="Q16" s="28">
        <f t="shared" si="0"/>
        <v>1.1372</v>
      </c>
      <c r="R16" s="229">
        <f>VALUE((Q16/'2014'!P16)-1)</f>
        <v>0.0164461923489454</v>
      </c>
      <c r="S16" s="154">
        <v>21.7</v>
      </c>
      <c r="T16" s="89">
        <f t="shared" si="1"/>
        <v>0.05240552995391705</v>
      </c>
      <c r="U16" s="219">
        <f t="shared" si="2"/>
        <v>0.05240552995391704</v>
      </c>
      <c r="V16" s="142">
        <v>0.017</v>
      </c>
      <c r="W16" s="32">
        <f t="shared" si="3"/>
        <v>0.06940552995391705</v>
      </c>
      <c r="Y16" s="60"/>
      <c r="Z16" s="60"/>
      <c r="AA16" s="60"/>
      <c r="AB16" s="60"/>
    </row>
    <row r="17" spans="1:28" ht="12.75">
      <c r="A17" s="25" t="s">
        <v>148</v>
      </c>
      <c r="B17" s="82" t="s">
        <v>149</v>
      </c>
      <c r="C17" s="224">
        <v>0.5</v>
      </c>
      <c r="D17" s="26" t="s">
        <v>39</v>
      </c>
      <c r="E17" s="80">
        <v>0.202</v>
      </c>
      <c r="F17" s="80">
        <v>0.215</v>
      </c>
      <c r="G17" s="80">
        <v>0.242</v>
      </c>
      <c r="H17" s="80">
        <v>0.221</v>
      </c>
      <c r="I17" s="80">
        <v>0.22</v>
      </c>
      <c r="J17" s="80">
        <v>0.224</v>
      </c>
      <c r="K17" s="80">
        <v>0.232</v>
      </c>
      <c r="L17" s="80">
        <v>0.2385</v>
      </c>
      <c r="M17" s="80">
        <v>0.258</v>
      </c>
      <c r="N17" s="80">
        <v>0.244</v>
      </c>
      <c r="O17" s="35">
        <v>0.258</v>
      </c>
      <c r="P17" s="35">
        <v>0.303</v>
      </c>
      <c r="Q17" s="28">
        <f t="shared" si="0"/>
        <v>2.8575</v>
      </c>
      <c r="R17" s="229">
        <f>VALUE((Q17/'2014'!P17)-1)</f>
        <v>0.25054704595185995</v>
      </c>
      <c r="S17" s="154">
        <v>42.4</v>
      </c>
      <c r="T17" s="89">
        <f t="shared" si="1"/>
        <v>0.0673938679245283</v>
      </c>
      <c r="U17" s="219">
        <f t="shared" si="2"/>
        <v>0.0673938679245283</v>
      </c>
      <c r="V17" s="111">
        <v>0.063</v>
      </c>
      <c r="W17" s="32">
        <f t="shared" si="3"/>
        <v>0.13039386792452828</v>
      </c>
      <c r="Y17" s="60"/>
      <c r="Z17" s="60"/>
      <c r="AA17" s="60"/>
      <c r="AB17" s="60"/>
    </row>
    <row r="18" spans="1:28" ht="12.75">
      <c r="A18" s="25" t="s">
        <v>150</v>
      </c>
      <c r="B18" s="82" t="s">
        <v>151</v>
      </c>
      <c r="C18" s="224">
        <v>0.3</v>
      </c>
      <c r="D18" s="26" t="s">
        <v>39</v>
      </c>
      <c r="E18" s="80">
        <v>0.0823</v>
      </c>
      <c r="F18" s="80">
        <v>0.084</v>
      </c>
      <c r="G18" s="80">
        <v>0.0878</v>
      </c>
      <c r="H18" s="80">
        <v>0.083</v>
      </c>
      <c r="I18" s="80">
        <v>0.083</v>
      </c>
      <c r="J18" s="80">
        <v>0.086</v>
      </c>
      <c r="K18" s="80">
        <v>0.0889</v>
      </c>
      <c r="L18" s="80">
        <v>0.084</v>
      </c>
      <c r="M18" s="80">
        <v>0.086</v>
      </c>
      <c r="N18" s="80">
        <v>0.098</v>
      </c>
      <c r="O18" s="35">
        <v>0.097</v>
      </c>
      <c r="P18" s="35">
        <v>0.092</v>
      </c>
      <c r="Q18" s="28">
        <f t="shared" si="0"/>
        <v>1.0519999999999998</v>
      </c>
      <c r="R18" s="229">
        <f>VALUE((Q18/'2014'!P18)-1)</f>
        <v>0.3051299547174493</v>
      </c>
      <c r="S18" s="154">
        <v>29.3</v>
      </c>
      <c r="T18" s="89">
        <f t="shared" si="1"/>
        <v>0.03590443686006825</v>
      </c>
      <c r="U18" s="219">
        <f t="shared" si="2"/>
        <v>0.03590443686006825</v>
      </c>
      <c r="V18" s="111">
        <v>0.13</v>
      </c>
      <c r="W18" s="32">
        <f t="shared" si="3"/>
        <v>0.16590443686006826</v>
      </c>
      <c r="Y18" s="60"/>
      <c r="Z18" s="60"/>
      <c r="AA18" s="60"/>
      <c r="AB18" s="60"/>
    </row>
    <row r="19" spans="1:28" ht="12.75">
      <c r="A19" s="109" t="s">
        <v>229</v>
      </c>
      <c r="B19" s="82" t="s">
        <v>230</v>
      </c>
      <c r="C19" s="224">
        <v>0.58</v>
      </c>
      <c r="D19" s="26" t="s">
        <v>39</v>
      </c>
      <c r="E19" s="125" t="s">
        <v>108</v>
      </c>
      <c r="F19" s="125" t="s">
        <v>108</v>
      </c>
      <c r="G19" s="125" t="s">
        <v>108</v>
      </c>
      <c r="H19" s="125" t="s">
        <v>108</v>
      </c>
      <c r="I19" s="80">
        <v>0.0924</v>
      </c>
      <c r="J19" s="80">
        <v>0.0915</v>
      </c>
      <c r="K19" s="80">
        <v>0.094</v>
      </c>
      <c r="L19" s="80">
        <v>0.093</v>
      </c>
      <c r="M19" s="80">
        <v>0.0916</v>
      </c>
      <c r="N19" s="80">
        <v>0.092</v>
      </c>
      <c r="O19" s="35">
        <v>0.096</v>
      </c>
      <c r="P19" s="35">
        <v>0.094</v>
      </c>
      <c r="Q19" s="28">
        <f>SUM(E19:P19)</f>
        <v>0.7444999999999999</v>
      </c>
      <c r="R19" s="199"/>
      <c r="S19" s="154">
        <v>12.75</v>
      </c>
      <c r="T19" s="89">
        <f t="shared" si="1"/>
        <v>0.05839215686274509</v>
      </c>
      <c r="U19" s="219">
        <f>VALUE(T19*12/8)</f>
        <v>0.08758823529411763</v>
      </c>
      <c r="V19" s="111">
        <v>-0.186</v>
      </c>
      <c r="W19" s="32">
        <f>SUM(T19,V19)</f>
        <v>-0.1276078431372549</v>
      </c>
      <c r="Y19" s="60"/>
      <c r="Z19" s="60"/>
      <c r="AA19" s="60"/>
      <c r="AB19" s="60"/>
    </row>
    <row r="20" spans="1:28" ht="12.75">
      <c r="A20" s="109" t="s">
        <v>152</v>
      </c>
      <c r="B20" s="82" t="s">
        <v>153</v>
      </c>
      <c r="C20" s="224">
        <v>0.45</v>
      </c>
      <c r="D20" s="26" t="s">
        <v>39</v>
      </c>
      <c r="E20" s="80">
        <v>0.032</v>
      </c>
      <c r="F20" s="80">
        <v>0.146</v>
      </c>
      <c r="G20" s="80">
        <v>0.156</v>
      </c>
      <c r="H20" s="80">
        <v>0.1615</v>
      </c>
      <c r="I20" s="80">
        <v>0.151</v>
      </c>
      <c r="J20" s="80">
        <v>0.1509</v>
      </c>
      <c r="K20" s="80">
        <v>0.154</v>
      </c>
      <c r="L20" s="80">
        <v>0.153</v>
      </c>
      <c r="M20" s="80">
        <v>0.151</v>
      </c>
      <c r="N20" s="80">
        <v>0.151</v>
      </c>
      <c r="O20" s="35">
        <v>0.154</v>
      </c>
      <c r="P20" s="35">
        <v>0.146</v>
      </c>
      <c r="Q20" s="28">
        <f t="shared" si="0"/>
        <v>1.7064</v>
      </c>
      <c r="R20" s="229">
        <f>VALUE((Q20/'2014'!P19)-1)</f>
        <v>0.3872155695924686</v>
      </c>
      <c r="S20" s="156">
        <v>24.3</v>
      </c>
      <c r="T20" s="89">
        <f t="shared" si="1"/>
        <v>0.07022222222222221</v>
      </c>
      <c r="U20" s="219">
        <f>VALUE(T20*12/12)</f>
        <v>0.07022222222222221</v>
      </c>
      <c r="V20" s="111">
        <v>-0.089</v>
      </c>
      <c r="W20" s="32">
        <f t="shared" si="3"/>
        <v>-0.018777777777777782</v>
      </c>
      <c r="Y20" s="60"/>
      <c r="Z20" s="60"/>
      <c r="AA20" s="60"/>
      <c r="AB20" s="60"/>
    </row>
    <row r="21" spans="1:28" ht="12.75">
      <c r="A21" s="109" t="s">
        <v>154</v>
      </c>
      <c r="B21" s="82" t="s">
        <v>190</v>
      </c>
      <c r="C21" s="224">
        <v>0.68</v>
      </c>
      <c r="D21" s="26" t="s">
        <v>39</v>
      </c>
      <c r="E21" s="80">
        <v>0.124</v>
      </c>
      <c r="F21" s="80">
        <v>0.098</v>
      </c>
      <c r="G21" s="80">
        <v>0.13</v>
      </c>
      <c r="H21" s="80">
        <v>0.056</v>
      </c>
      <c r="I21" s="80">
        <v>0.1</v>
      </c>
      <c r="J21" s="80">
        <v>0.075</v>
      </c>
      <c r="K21" s="80">
        <v>0.077</v>
      </c>
      <c r="L21" s="80">
        <v>0.12</v>
      </c>
      <c r="M21" s="80">
        <v>0.175</v>
      </c>
      <c r="N21" s="80">
        <v>0.062</v>
      </c>
      <c r="O21" s="35">
        <v>0.113</v>
      </c>
      <c r="P21" s="35">
        <v>0.1135</v>
      </c>
      <c r="Q21" s="28">
        <f t="shared" si="0"/>
        <v>1.2434999999999998</v>
      </c>
      <c r="R21" s="229">
        <f>VALUE((Q21/'2014'!P20)-1)</f>
        <v>0.5084795108814324</v>
      </c>
      <c r="S21" s="154">
        <v>18.1</v>
      </c>
      <c r="T21" s="89">
        <f t="shared" si="1"/>
        <v>0.06870165745856352</v>
      </c>
      <c r="U21" s="219">
        <f>VALUE(T21*12/12)</f>
        <v>0.06870165745856352</v>
      </c>
      <c r="V21" s="111">
        <v>-0.042</v>
      </c>
      <c r="W21" s="32">
        <f t="shared" si="3"/>
        <v>0.026701657458563517</v>
      </c>
      <c r="Y21" s="60"/>
      <c r="Z21" s="60"/>
      <c r="AA21" s="60"/>
      <c r="AB21" s="60"/>
    </row>
    <row r="22" spans="1:28" ht="12.75">
      <c r="A22" s="109" t="s">
        <v>191</v>
      </c>
      <c r="B22" s="82" t="s">
        <v>192</v>
      </c>
      <c r="C22" s="224">
        <v>1.88</v>
      </c>
      <c r="D22" s="26" t="s">
        <v>39</v>
      </c>
      <c r="E22" s="80">
        <v>0.15</v>
      </c>
      <c r="F22" s="80">
        <v>0.147</v>
      </c>
      <c r="G22" s="80">
        <v>0.152</v>
      </c>
      <c r="H22" s="80">
        <v>0.146</v>
      </c>
      <c r="I22" s="80">
        <v>0.1462</v>
      </c>
      <c r="J22" s="80">
        <v>0.151</v>
      </c>
      <c r="K22" s="80">
        <v>0.148</v>
      </c>
      <c r="L22" s="80">
        <v>0.146</v>
      </c>
      <c r="M22" s="80">
        <v>0.147</v>
      </c>
      <c r="N22" s="80">
        <v>0.149</v>
      </c>
      <c r="O22" s="35">
        <v>0.146</v>
      </c>
      <c r="P22" s="35">
        <v>0.139</v>
      </c>
      <c r="Q22" s="28">
        <f t="shared" si="0"/>
        <v>1.7671999999999999</v>
      </c>
      <c r="R22" s="229">
        <f>VALUE((Q22/'2014'!P21)-1)</f>
        <v>0.2339058790671693</v>
      </c>
      <c r="S22" s="154">
        <v>20.6</v>
      </c>
      <c r="T22" s="89">
        <f t="shared" si="1"/>
        <v>0.08578640776699029</v>
      </c>
      <c r="U22" s="219">
        <f>VALUE(T22*12/12)</f>
        <v>0.08578640776699027</v>
      </c>
      <c r="V22" s="111">
        <v>0.002</v>
      </c>
      <c r="W22" s="32">
        <f t="shared" si="3"/>
        <v>0.08778640776699029</v>
      </c>
      <c r="Y22" s="60"/>
      <c r="Z22" s="60"/>
      <c r="AA22" s="60"/>
      <c r="AB22" s="60"/>
    </row>
    <row r="23" spans="1:28" ht="13.5" thickBot="1">
      <c r="A23" s="36" t="s">
        <v>47</v>
      </c>
      <c r="B23" s="37" t="s">
        <v>48</v>
      </c>
      <c r="C23" s="225">
        <v>0.45</v>
      </c>
      <c r="D23" s="37" t="s">
        <v>39</v>
      </c>
      <c r="E23" s="38">
        <v>0.254</v>
      </c>
      <c r="F23" s="38">
        <v>0.519</v>
      </c>
      <c r="G23" s="38">
        <v>0.3625</v>
      </c>
      <c r="H23" s="38">
        <v>0.41</v>
      </c>
      <c r="I23" s="38">
        <v>0.466</v>
      </c>
      <c r="J23" s="38">
        <v>0.344</v>
      </c>
      <c r="K23" s="38">
        <v>0.364</v>
      </c>
      <c r="L23" s="38">
        <v>0.453</v>
      </c>
      <c r="M23" s="112">
        <v>0.365</v>
      </c>
      <c r="N23" s="38">
        <v>0.438</v>
      </c>
      <c r="O23" s="38">
        <v>0.433</v>
      </c>
      <c r="P23" s="112">
        <v>0.426</v>
      </c>
      <c r="Q23" s="39">
        <f t="shared" si="0"/>
        <v>4.8345</v>
      </c>
      <c r="R23" s="228">
        <f>VALUE((Q23/'2014'!P22)-1)</f>
        <v>0.25148848045560457</v>
      </c>
      <c r="S23" s="155">
        <v>98</v>
      </c>
      <c r="T23" s="114">
        <f t="shared" si="1"/>
        <v>0.04933163265306123</v>
      </c>
      <c r="U23" s="220">
        <f>VALUE(T23*12/12)</f>
        <v>0.04933163265306123</v>
      </c>
      <c r="V23" s="143">
        <v>0.071</v>
      </c>
      <c r="W23" s="43">
        <f t="shared" si="3"/>
        <v>0.12033163265306122</v>
      </c>
      <c r="Y23" s="60"/>
      <c r="Z23" s="60"/>
      <c r="AA23" s="60"/>
      <c r="AB23" s="60"/>
    </row>
    <row r="24" spans="1:28" ht="13.5" thickBot="1">
      <c r="A24" s="14"/>
      <c r="B24" s="14"/>
      <c r="C24" s="14"/>
      <c r="D24" s="14"/>
      <c r="E24" s="44"/>
      <c r="F24" s="44"/>
      <c r="G24" s="44"/>
      <c r="H24" s="44"/>
      <c r="I24" s="44"/>
      <c r="J24" s="44"/>
      <c r="K24" s="44"/>
      <c r="L24" s="44"/>
      <c r="M24" s="44"/>
      <c r="N24" s="44"/>
      <c r="O24" s="44"/>
      <c r="P24" s="44"/>
      <c r="Q24" s="45"/>
      <c r="R24" s="200"/>
      <c r="S24" s="29"/>
      <c r="T24" s="30"/>
      <c r="U24" s="46"/>
      <c r="V24" s="47"/>
      <c r="W24" s="85"/>
      <c r="Y24" s="60"/>
      <c r="Z24" s="60"/>
      <c r="AA24" s="60"/>
      <c r="AB24" s="60"/>
    </row>
    <row r="25" spans="1:28" ht="12.75">
      <c r="A25" s="17" t="s">
        <v>49</v>
      </c>
      <c r="B25" s="18" t="s">
        <v>50</v>
      </c>
      <c r="C25" s="18">
        <v>0.46</v>
      </c>
      <c r="D25" s="18" t="s">
        <v>51</v>
      </c>
      <c r="E25" s="19">
        <v>0.198</v>
      </c>
      <c r="F25" s="19">
        <v>0</v>
      </c>
      <c r="G25" s="19">
        <v>0</v>
      </c>
      <c r="H25" s="19">
        <v>0.373</v>
      </c>
      <c r="I25" s="19">
        <v>0</v>
      </c>
      <c r="J25" s="19">
        <v>0</v>
      </c>
      <c r="K25" s="19">
        <v>0.375</v>
      </c>
      <c r="L25" s="19">
        <v>0</v>
      </c>
      <c r="M25" s="19">
        <v>0</v>
      </c>
      <c r="N25" s="19">
        <v>0.18</v>
      </c>
      <c r="O25" s="19">
        <v>0</v>
      </c>
      <c r="P25" s="19">
        <v>0</v>
      </c>
      <c r="Q25" s="20">
        <f aca="true" t="shared" si="4" ref="Q25:Q55">SUM(E25:P25)</f>
        <v>1.126</v>
      </c>
      <c r="R25" s="227">
        <f>VALUE((Q25/'2014'!P24)-1)</f>
        <v>0.2827523353839141</v>
      </c>
      <c r="S25" s="153">
        <v>26.5</v>
      </c>
      <c r="T25" s="119">
        <f aca="true" t="shared" si="5" ref="T25:T55">VALUE(Q25/S25)</f>
        <v>0.04249056603773584</v>
      </c>
      <c r="U25" s="120">
        <f aca="true" t="shared" si="6" ref="U25:U39">VALUE(T25*12/12)</f>
        <v>0.04249056603773584</v>
      </c>
      <c r="V25" s="121">
        <v>-0.007</v>
      </c>
      <c r="W25" s="51">
        <f aca="true" t="shared" si="7" ref="W25:W55">SUM(T25,V25)</f>
        <v>0.03549056603773584</v>
      </c>
      <c r="Y25" s="60"/>
      <c r="Z25" s="60"/>
      <c r="AA25" s="60"/>
      <c r="AB25" s="60"/>
    </row>
    <row r="26" spans="1:28" ht="12.75">
      <c r="A26" s="25" t="s">
        <v>52</v>
      </c>
      <c r="B26" s="26" t="s">
        <v>53</v>
      </c>
      <c r="C26" s="26">
        <v>0.31</v>
      </c>
      <c r="D26" s="26" t="s">
        <v>51</v>
      </c>
      <c r="E26" s="27">
        <v>0</v>
      </c>
      <c r="F26" s="27">
        <v>0</v>
      </c>
      <c r="G26" s="27">
        <v>0.2408</v>
      </c>
      <c r="H26" s="27">
        <v>0</v>
      </c>
      <c r="I26" s="27">
        <v>0</v>
      </c>
      <c r="J26" s="27">
        <v>0.33</v>
      </c>
      <c r="K26" s="27">
        <v>0</v>
      </c>
      <c r="L26" s="27">
        <v>0</v>
      </c>
      <c r="M26" s="27">
        <v>0.3375</v>
      </c>
      <c r="N26" s="27">
        <v>0</v>
      </c>
      <c r="O26" s="27">
        <v>0</v>
      </c>
      <c r="P26" s="27">
        <v>0.5495</v>
      </c>
      <c r="Q26" s="28">
        <f t="shared" si="4"/>
        <v>1.4578</v>
      </c>
      <c r="R26" s="205">
        <f>VALUE((Q26/'2014'!P25)-1)</f>
        <v>-0.03290433859625852</v>
      </c>
      <c r="S26" s="154">
        <v>29.75</v>
      </c>
      <c r="T26" s="89">
        <f t="shared" si="5"/>
        <v>0.049001680672268906</v>
      </c>
      <c r="U26" s="122">
        <f t="shared" si="6"/>
        <v>0.049001680672268906</v>
      </c>
      <c r="V26" s="48">
        <v>-0.112</v>
      </c>
      <c r="W26" s="32">
        <f t="shared" si="7"/>
        <v>-0.06299831932773109</v>
      </c>
      <c r="Y26" s="60"/>
      <c r="Z26" s="60"/>
      <c r="AA26" s="60"/>
      <c r="AB26" s="60"/>
    </row>
    <row r="27" spans="1:28" ht="12.75">
      <c r="A27" s="25" t="s">
        <v>54</v>
      </c>
      <c r="B27" s="26" t="s">
        <v>156</v>
      </c>
      <c r="C27" s="26">
        <v>0.45</v>
      </c>
      <c r="D27" s="26" t="s">
        <v>51</v>
      </c>
      <c r="E27" s="27">
        <v>0.54</v>
      </c>
      <c r="F27" s="27">
        <v>0</v>
      </c>
      <c r="G27" s="27">
        <v>0</v>
      </c>
      <c r="H27" s="27">
        <v>0.188</v>
      </c>
      <c r="I27" s="27">
        <v>0</v>
      </c>
      <c r="J27" s="27">
        <v>0</v>
      </c>
      <c r="K27" s="91">
        <v>0.667</v>
      </c>
      <c r="L27" s="27">
        <v>0</v>
      </c>
      <c r="M27" s="27">
        <v>0</v>
      </c>
      <c r="N27" s="27">
        <v>0.418</v>
      </c>
      <c r="O27" s="27">
        <v>0</v>
      </c>
      <c r="P27" s="27">
        <v>0</v>
      </c>
      <c r="Q27" s="28">
        <f t="shared" si="4"/>
        <v>1.813</v>
      </c>
      <c r="R27" s="229">
        <f>VALUE((Q27/'2014'!P26)-1)</f>
        <v>0.010478207557685915</v>
      </c>
      <c r="S27" s="154">
        <v>35.8</v>
      </c>
      <c r="T27" s="89">
        <f t="shared" si="5"/>
        <v>0.05064245810055866</v>
      </c>
      <c r="U27" s="90">
        <f t="shared" si="6"/>
        <v>0.05064245810055865</v>
      </c>
      <c r="V27" s="147">
        <v>-0.117</v>
      </c>
      <c r="W27" s="32">
        <f t="shared" si="7"/>
        <v>-0.06635754189944135</v>
      </c>
      <c r="Y27" s="60"/>
      <c r="Z27" s="60"/>
      <c r="AA27" s="60"/>
      <c r="AB27" s="60"/>
    </row>
    <row r="28" spans="1:28" ht="12.75">
      <c r="A28" s="25" t="s">
        <v>157</v>
      </c>
      <c r="B28" s="26" t="s">
        <v>57</v>
      </c>
      <c r="C28" s="26">
        <v>0.3</v>
      </c>
      <c r="D28" s="26" t="s">
        <v>51</v>
      </c>
      <c r="E28" s="27">
        <v>0</v>
      </c>
      <c r="F28" s="27">
        <v>0</v>
      </c>
      <c r="G28" s="27">
        <v>0</v>
      </c>
      <c r="H28" s="27">
        <v>0.35</v>
      </c>
      <c r="I28" s="27">
        <v>0</v>
      </c>
      <c r="J28" s="27">
        <v>0</v>
      </c>
      <c r="K28" s="27">
        <v>4.7</v>
      </c>
      <c r="L28" s="27">
        <v>0</v>
      </c>
      <c r="M28" s="27">
        <v>0</v>
      </c>
      <c r="N28" s="27">
        <v>0</v>
      </c>
      <c r="O28" s="27">
        <v>0</v>
      </c>
      <c r="P28" s="27">
        <v>0</v>
      </c>
      <c r="Q28" s="28">
        <f t="shared" si="4"/>
        <v>5.05</v>
      </c>
      <c r="R28" s="205">
        <f>VALUE((Q28/'2014'!P27)-1)</f>
        <v>-0.1945773524720893</v>
      </c>
      <c r="S28" s="154">
        <v>91</v>
      </c>
      <c r="T28" s="89">
        <f t="shared" si="5"/>
        <v>0.05549450549450549</v>
      </c>
      <c r="U28" s="90">
        <f t="shared" si="6"/>
        <v>0.05549450549450549</v>
      </c>
      <c r="V28" s="105">
        <v>0.071</v>
      </c>
      <c r="W28" s="34">
        <f t="shared" si="7"/>
        <v>0.12649450549450547</v>
      </c>
      <c r="Y28" s="60"/>
      <c r="Z28" s="60"/>
      <c r="AA28" s="60"/>
      <c r="AB28" s="60"/>
    </row>
    <row r="29" spans="1:28" ht="12.75">
      <c r="A29" s="25" t="s">
        <v>58</v>
      </c>
      <c r="B29" s="26" t="s">
        <v>59</v>
      </c>
      <c r="C29" s="26">
        <v>0.31</v>
      </c>
      <c r="D29" s="26" t="s">
        <v>51</v>
      </c>
      <c r="E29" s="27">
        <v>0.105</v>
      </c>
      <c r="F29" s="27">
        <v>0</v>
      </c>
      <c r="G29" s="27">
        <v>0</v>
      </c>
      <c r="H29" s="27">
        <v>0.105</v>
      </c>
      <c r="I29" s="27">
        <v>0</v>
      </c>
      <c r="J29" s="27">
        <v>0</v>
      </c>
      <c r="K29" s="27">
        <v>0.354</v>
      </c>
      <c r="L29" s="27">
        <v>0</v>
      </c>
      <c r="M29" s="27">
        <v>0</v>
      </c>
      <c r="N29" s="27">
        <v>0.098</v>
      </c>
      <c r="O29" s="27">
        <v>0</v>
      </c>
      <c r="P29" s="27">
        <v>0</v>
      </c>
      <c r="Q29" s="28">
        <f t="shared" si="4"/>
        <v>0.6619999999999999</v>
      </c>
      <c r="R29" s="205">
        <f>VALUE((Q29/'2014'!P28)-1)</f>
        <v>-0.04445727482679007</v>
      </c>
      <c r="S29" s="154">
        <v>17</v>
      </c>
      <c r="T29" s="89">
        <f t="shared" si="5"/>
        <v>0.03894117647058823</v>
      </c>
      <c r="U29" s="90">
        <f t="shared" si="6"/>
        <v>0.03894117647058823</v>
      </c>
      <c r="V29" s="48">
        <v>0.05</v>
      </c>
      <c r="W29" s="32">
        <f t="shared" si="7"/>
        <v>0.08894117647058823</v>
      </c>
      <c r="Y29" s="60"/>
      <c r="Z29" s="60"/>
      <c r="AA29" s="60"/>
      <c r="AB29" s="60"/>
    </row>
    <row r="30" spans="1:28" ht="12.75">
      <c r="A30" s="25" t="s">
        <v>84</v>
      </c>
      <c r="B30" s="26" t="s">
        <v>85</v>
      </c>
      <c r="C30" s="26">
        <v>0.31</v>
      </c>
      <c r="D30" s="26" t="s">
        <v>51</v>
      </c>
      <c r="E30" s="27">
        <v>0.05</v>
      </c>
      <c r="F30" s="27">
        <v>0</v>
      </c>
      <c r="G30" s="27">
        <v>0</v>
      </c>
      <c r="H30" s="27">
        <v>0.054</v>
      </c>
      <c r="I30" s="27">
        <v>0</v>
      </c>
      <c r="J30" s="27">
        <v>0</v>
      </c>
      <c r="K30" s="27">
        <v>0.607</v>
      </c>
      <c r="L30" s="27">
        <v>0</v>
      </c>
      <c r="M30" s="27">
        <v>0</v>
      </c>
      <c r="N30" s="27">
        <v>0.079</v>
      </c>
      <c r="O30" s="27">
        <v>0</v>
      </c>
      <c r="P30" s="27">
        <v>0</v>
      </c>
      <c r="Q30" s="28">
        <f t="shared" si="4"/>
        <v>0.7899999999999999</v>
      </c>
      <c r="R30" s="199">
        <f>VALUE((Q30/'2014'!P29)-1)</f>
        <v>0.002665312856961366</v>
      </c>
      <c r="S30" s="154">
        <v>19</v>
      </c>
      <c r="T30" s="89">
        <f t="shared" si="5"/>
        <v>0.04157894736842105</v>
      </c>
      <c r="U30" s="90">
        <f t="shared" si="6"/>
        <v>0.04157894736842105</v>
      </c>
      <c r="V30" s="48">
        <v>0.044</v>
      </c>
      <c r="W30" s="32">
        <f t="shared" si="7"/>
        <v>0.08557894736842105</v>
      </c>
      <c r="Y30" s="60"/>
      <c r="Z30" s="60"/>
      <c r="AA30" s="60"/>
      <c r="AB30" s="60"/>
    </row>
    <row r="31" spans="1:28" ht="12.75">
      <c r="A31" s="25" t="s">
        <v>158</v>
      </c>
      <c r="B31" s="26" t="s">
        <v>61</v>
      </c>
      <c r="C31" s="26">
        <v>0.3</v>
      </c>
      <c r="D31" s="26" t="s">
        <v>51</v>
      </c>
      <c r="E31" s="27">
        <v>0</v>
      </c>
      <c r="F31" s="27">
        <v>0</v>
      </c>
      <c r="G31" s="27">
        <v>0.08</v>
      </c>
      <c r="H31" s="27">
        <v>0</v>
      </c>
      <c r="I31" s="27">
        <v>0</v>
      </c>
      <c r="J31" s="27">
        <v>0.41</v>
      </c>
      <c r="K31" s="27">
        <v>0</v>
      </c>
      <c r="L31" s="27">
        <v>0</v>
      </c>
      <c r="M31" s="27">
        <v>0.17</v>
      </c>
      <c r="N31" s="27">
        <v>0</v>
      </c>
      <c r="O31" s="27">
        <v>0</v>
      </c>
      <c r="P31" s="27">
        <v>0.05</v>
      </c>
      <c r="Q31" s="28">
        <f t="shared" si="4"/>
        <v>0.7100000000000001</v>
      </c>
      <c r="R31" s="205">
        <f>VALUE((Q31/'2014'!P30)-1)</f>
        <v>-0.04054054054054057</v>
      </c>
      <c r="S31" s="154">
        <v>19</v>
      </c>
      <c r="T31" s="89">
        <f t="shared" si="5"/>
        <v>0.037368421052631585</v>
      </c>
      <c r="U31" s="90">
        <f t="shared" si="6"/>
        <v>0.037368421052631585</v>
      </c>
      <c r="V31" s="48">
        <v>0.049</v>
      </c>
      <c r="W31" s="32">
        <f t="shared" si="7"/>
        <v>0.0863684210526316</v>
      </c>
      <c r="Y31" s="60"/>
      <c r="Z31" s="60"/>
      <c r="AA31" s="60"/>
      <c r="AB31" s="60"/>
    </row>
    <row r="32" spans="1:28" ht="12.75">
      <c r="A32" s="25" t="s">
        <v>115</v>
      </c>
      <c r="B32" s="26" t="s">
        <v>116</v>
      </c>
      <c r="C32" s="26">
        <v>0.2</v>
      </c>
      <c r="D32" s="26" t="s">
        <v>51</v>
      </c>
      <c r="E32" s="27">
        <v>0</v>
      </c>
      <c r="F32" s="27">
        <v>0</v>
      </c>
      <c r="G32" s="27">
        <v>0.107</v>
      </c>
      <c r="H32" s="27">
        <v>0</v>
      </c>
      <c r="I32" s="27">
        <v>0</v>
      </c>
      <c r="J32" s="27">
        <v>0.238</v>
      </c>
      <c r="K32" s="27">
        <v>0</v>
      </c>
      <c r="L32" s="27">
        <v>0</v>
      </c>
      <c r="M32" s="27">
        <v>0.5655</v>
      </c>
      <c r="N32" s="27">
        <v>0</v>
      </c>
      <c r="O32" s="27">
        <v>0</v>
      </c>
      <c r="P32" s="27">
        <v>0.084</v>
      </c>
      <c r="Q32" s="28">
        <f t="shared" si="4"/>
        <v>0.9944999999999999</v>
      </c>
      <c r="R32" s="229">
        <f>VALUE((Q32/'2014'!P31)-1)</f>
        <v>0.07560025957170668</v>
      </c>
      <c r="S32" s="154">
        <v>35.8</v>
      </c>
      <c r="T32" s="89">
        <f t="shared" si="5"/>
        <v>0.027779329608938547</v>
      </c>
      <c r="U32" s="90">
        <f t="shared" si="6"/>
        <v>0.027779329608938547</v>
      </c>
      <c r="V32" s="48">
        <v>0.086</v>
      </c>
      <c r="W32" s="32">
        <f t="shared" si="7"/>
        <v>0.11377932960893854</v>
      </c>
      <c r="Y32" s="60"/>
      <c r="Z32" s="60"/>
      <c r="AA32" s="60"/>
      <c r="AB32" s="60"/>
    </row>
    <row r="33" spans="1:28" ht="12.75">
      <c r="A33" s="25" t="s">
        <v>117</v>
      </c>
      <c r="B33" s="26" t="s">
        <v>118</v>
      </c>
      <c r="C33" s="26">
        <v>0.2</v>
      </c>
      <c r="D33" s="26" t="s">
        <v>51</v>
      </c>
      <c r="E33" s="27">
        <v>0</v>
      </c>
      <c r="F33" s="27">
        <v>0</v>
      </c>
      <c r="G33" s="27">
        <v>0.1</v>
      </c>
      <c r="H33" s="27">
        <v>0</v>
      </c>
      <c r="I33" s="27">
        <v>0</v>
      </c>
      <c r="J33" s="27">
        <v>0.451</v>
      </c>
      <c r="K33" s="27">
        <v>0</v>
      </c>
      <c r="L33" s="27">
        <v>0</v>
      </c>
      <c r="M33" s="27">
        <v>0.3721</v>
      </c>
      <c r="N33" s="27">
        <v>0</v>
      </c>
      <c r="O33" s="27">
        <v>0</v>
      </c>
      <c r="P33" s="27">
        <v>0.1728</v>
      </c>
      <c r="Q33" s="28">
        <f t="shared" si="4"/>
        <v>1.0959</v>
      </c>
      <c r="R33" s="229">
        <f>VALUE((Q33/'2014'!P32)-1)</f>
        <v>0.01802136553646072</v>
      </c>
      <c r="S33" s="154">
        <v>38.1</v>
      </c>
      <c r="T33" s="89">
        <f t="shared" si="5"/>
        <v>0.028763779527559055</v>
      </c>
      <c r="U33" s="90">
        <f t="shared" si="6"/>
        <v>0.028763779527559055</v>
      </c>
      <c r="V33" s="48">
        <v>0.074</v>
      </c>
      <c r="W33" s="32">
        <f t="shared" si="7"/>
        <v>0.10276377952755905</v>
      </c>
      <c r="Y33" s="60"/>
      <c r="Z33" s="60"/>
      <c r="AA33" s="60"/>
      <c r="AB33" s="60"/>
    </row>
    <row r="34" spans="1:28" ht="12.75">
      <c r="A34" s="25" t="s">
        <v>62</v>
      </c>
      <c r="B34" s="26" t="s">
        <v>63</v>
      </c>
      <c r="C34" s="26">
        <v>0.31</v>
      </c>
      <c r="D34" s="26" t="s">
        <v>51</v>
      </c>
      <c r="E34" s="27">
        <v>0.234</v>
      </c>
      <c r="F34" s="27">
        <v>0</v>
      </c>
      <c r="G34" s="27">
        <v>0</v>
      </c>
      <c r="H34" s="27">
        <v>0.246</v>
      </c>
      <c r="I34" s="27">
        <v>0</v>
      </c>
      <c r="J34" s="27">
        <v>0</v>
      </c>
      <c r="K34" s="91">
        <v>0.503</v>
      </c>
      <c r="L34" s="27">
        <v>0</v>
      </c>
      <c r="M34" s="27">
        <v>0</v>
      </c>
      <c r="N34" s="27">
        <v>0.298</v>
      </c>
      <c r="O34" s="27">
        <v>0</v>
      </c>
      <c r="P34" s="27">
        <v>0</v>
      </c>
      <c r="Q34" s="28">
        <f t="shared" si="4"/>
        <v>1.281</v>
      </c>
      <c r="R34" s="229">
        <f>VALUE((Q34/'2014'!P33)-1)</f>
        <v>0.35069590889919855</v>
      </c>
      <c r="S34" s="154">
        <v>49.75</v>
      </c>
      <c r="T34" s="89">
        <f t="shared" si="5"/>
        <v>0.025748743718592964</v>
      </c>
      <c r="U34" s="108">
        <f t="shared" si="6"/>
        <v>0.025748743718592964</v>
      </c>
      <c r="V34" s="48">
        <v>0.044</v>
      </c>
      <c r="W34" s="32">
        <f t="shared" si="7"/>
        <v>0.06974874371859296</v>
      </c>
      <c r="Y34" s="60"/>
      <c r="Z34" s="60"/>
      <c r="AA34" s="60"/>
      <c r="AB34" s="60"/>
    </row>
    <row r="35" spans="1:28" ht="12.75">
      <c r="A35" s="25" t="s">
        <v>64</v>
      </c>
      <c r="B35" s="26" t="s">
        <v>65</v>
      </c>
      <c r="C35" s="26">
        <v>0.51</v>
      </c>
      <c r="D35" s="26" t="s">
        <v>51</v>
      </c>
      <c r="E35" s="27">
        <v>0.215</v>
      </c>
      <c r="F35" s="27">
        <v>0</v>
      </c>
      <c r="G35" s="27">
        <v>0</v>
      </c>
      <c r="H35" s="27">
        <v>0.035</v>
      </c>
      <c r="I35" s="27">
        <v>0</v>
      </c>
      <c r="J35" s="27">
        <v>0</v>
      </c>
      <c r="K35" s="27">
        <v>0.803</v>
      </c>
      <c r="L35" s="27">
        <v>0</v>
      </c>
      <c r="M35" s="27">
        <v>0</v>
      </c>
      <c r="N35" s="27">
        <v>0.16</v>
      </c>
      <c r="O35" s="27">
        <v>0</v>
      </c>
      <c r="P35" s="27">
        <v>0</v>
      </c>
      <c r="Q35" s="28">
        <f t="shared" si="4"/>
        <v>1.2129999999999999</v>
      </c>
      <c r="R35" s="199">
        <f>VALUE((Q35/'2014'!P34)-1)</f>
        <v>0.0059711394924530925</v>
      </c>
      <c r="S35" s="154">
        <v>38.25</v>
      </c>
      <c r="T35" s="89">
        <f t="shared" si="5"/>
        <v>0.03171241830065359</v>
      </c>
      <c r="U35" s="90">
        <f t="shared" si="6"/>
        <v>0.03171241830065359</v>
      </c>
      <c r="V35" s="48">
        <v>0.098</v>
      </c>
      <c r="W35" s="32">
        <f t="shared" si="7"/>
        <v>0.1297124183006536</v>
      </c>
      <c r="Y35" s="60"/>
      <c r="Z35" s="60"/>
      <c r="AA35" s="60"/>
      <c r="AB35" s="60"/>
    </row>
    <row r="36" spans="1:28" ht="12.75">
      <c r="A36" s="25" t="s">
        <v>66</v>
      </c>
      <c r="B36" s="26" t="s">
        <v>67</v>
      </c>
      <c r="C36" s="26">
        <v>0.46</v>
      </c>
      <c r="D36" s="26" t="s">
        <v>51</v>
      </c>
      <c r="E36" s="27">
        <v>0.314</v>
      </c>
      <c r="F36" s="27">
        <v>0</v>
      </c>
      <c r="G36" s="27">
        <v>0</v>
      </c>
      <c r="H36" s="27">
        <v>0.207</v>
      </c>
      <c r="I36" s="27">
        <v>0</v>
      </c>
      <c r="J36" s="27">
        <v>0</v>
      </c>
      <c r="K36" s="27">
        <v>0.3412</v>
      </c>
      <c r="L36" s="27">
        <v>0</v>
      </c>
      <c r="M36" s="27">
        <v>0</v>
      </c>
      <c r="N36" s="27">
        <v>0.557</v>
      </c>
      <c r="O36" s="27">
        <v>0</v>
      </c>
      <c r="P36" s="27">
        <v>0</v>
      </c>
      <c r="Q36" s="28">
        <f t="shared" si="4"/>
        <v>1.4192</v>
      </c>
      <c r="R36" s="229">
        <f>VALUE((Q36/'2014'!P35)-1)</f>
        <v>0.07490721805650224</v>
      </c>
      <c r="S36" s="154">
        <v>32</v>
      </c>
      <c r="T36" s="89">
        <f t="shared" si="5"/>
        <v>0.04435</v>
      </c>
      <c r="U36" s="108">
        <f t="shared" si="6"/>
        <v>0.04435</v>
      </c>
      <c r="V36" s="48">
        <v>-0.037</v>
      </c>
      <c r="W36" s="32">
        <f t="shared" si="7"/>
        <v>0.007350000000000002</v>
      </c>
      <c r="Y36" s="60"/>
      <c r="Z36" s="60"/>
      <c r="AA36" s="60"/>
      <c r="AB36" s="60"/>
    </row>
    <row r="37" spans="1:28" ht="12.75">
      <c r="A37" s="25" t="s">
        <v>193</v>
      </c>
      <c r="B37" s="26" t="s">
        <v>69</v>
      </c>
      <c r="C37" s="26">
        <v>0.59</v>
      </c>
      <c r="D37" s="26" t="s">
        <v>51</v>
      </c>
      <c r="E37" s="27">
        <v>0</v>
      </c>
      <c r="F37" s="27">
        <v>0.1785</v>
      </c>
      <c r="G37" s="27">
        <v>0</v>
      </c>
      <c r="H37" s="27">
        <v>0</v>
      </c>
      <c r="I37" s="27">
        <v>0.1836</v>
      </c>
      <c r="J37" s="27">
        <v>0</v>
      </c>
      <c r="K37" s="27">
        <v>0</v>
      </c>
      <c r="L37" s="27">
        <v>0.17</v>
      </c>
      <c r="M37" s="27">
        <v>0</v>
      </c>
      <c r="N37" s="27">
        <v>0</v>
      </c>
      <c r="O37" s="27">
        <v>0.207</v>
      </c>
      <c r="P37" s="27">
        <v>0</v>
      </c>
      <c r="Q37" s="28">
        <f t="shared" si="4"/>
        <v>0.7391</v>
      </c>
      <c r="R37" s="229">
        <f>VALUE((Q37/'2014'!P36)-1)</f>
        <v>0.24490483409129182</v>
      </c>
      <c r="S37" s="154">
        <v>22.6</v>
      </c>
      <c r="T37" s="89">
        <f t="shared" si="5"/>
        <v>0.032703539823008845</v>
      </c>
      <c r="U37" s="122">
        <f t="shared" si="6"/>
        <v>0.032703539823008845</v>
      </c>
      <c r="V37" s="48">
        <v>-0.006</v>
      </c>
      <c r="W37" s="32">
        <f t="shared" si="7"/>
        <v>0.026703539823008847</v>
      </c>
      <c r="Y37" s="60"/>
      <c r="Z37" s="60"/>
      <c r="AA37" s="60"/>
      <c r="AB37" s="60"/>
    </row>
    <row r="38" spans="1:28" ht="12.75">
      <c r="A38" s="25" t="s">
        <v>70</v>
      </c>
      <c r="B38" s="26" t="s">
        <v>71</v>
      </c>
      <c r="C38" s="26">
        <v>0.45</v>
      </c>
      <c r="D38" s="26" t="s">
        <v>51</v>
      </c>
      <c r="E38" s="27">
        <v>0</v>
      </c>
      <c r="F38" s="27">
        <v>0.22</v>
      </c>
      <c r="G38" s="27">
        <v>0</v>
      </c>
      <c r="H38" s="27">
        <v>0</v>
      </c>
      <c r="I38" s="27">
        <v>0.219</v>
      </c>
      <c r="J38" s="27">
        <v>0</v>
      </c>
      <c r="K38" s="27">
        <v>0</v>
      </c>
      <c r="L38" s="27">
        <v>0.217</v>
      </c>
      <c r="M38" s="27">
        <v>0</v>
      </c>
      <c r="N38" s="27">
        <v>0</v>
      </c>
      <c r="O38" s="91">
        <v>0.21</v>
      </c>
      <c r="P38" s="27">
        <v>0</v>
      </c>
      <c r="Q38" s="28">
        <f t="shared" si="4"/>
        <v>0.866</v>
      </c>
      <c r="R38" s="229">
        <f>VALUE((Q38/'2014'!P37)-1)</f>
        <v>0.24496837262794702</v>
      </c>
      <c r="S38" s="154">
        <v>12.6</v>
      </c>
      <c r="T38" s="89">
        <f t="shared" si="5"/>
        <v>0.06873015873015872</v>
      </c>
      <c r="U38" s="90">
        <f t="shared" si="6"/>
        <v>0.06873015873015872</v>
      </c>
      <c r="V38" s="48">
        <v>-0.301</v>
      </c>
      <c r="W38" s="32">
        <f t="shared" si="7"/>
        <v>-0.23226984126984127</v>
      </c>
      <c r="Y38" s="60"/>
      <c r="Z38" s="60"/>
      <c r="AA38" s="60"/>
      <c r="AB38" s="60"/>
    </row>
    <row r="39" spans="1:28" ht="12.75">
      <c r="A39" s="25" t="s">
        <v>159</v>
      </c>
      <c r="B39" s="26" t="s">
        <v>73</v>
      </c>
      <c r="C39" s="26">
        <v>0.2</v>
      </c>
      <c r="D39" s="26" t="s">
        <v>51</v>
      </c>
      <c r="E39" s="27">
        <v>0</v>
      </c>
      <c r="F39" s="27">
        <v>0</v>
      </c>
      <c r="G39" s="27">
        <v>0</v>
      </c>
      <c r="H39" s="27">
        <v>1.052</v>
      </c>
      <c r="I39" s="27">
        <v>0</v>
      </c>
      <c r="J39" s="27">
        <v>0</v>
      </c>
      <c r="K39" s="27">
        <v>0.58</v>
      </c>
      <c r="L39" s="27">
        <v>0</v>
      </c>
      <c r="M39" s="27">
        <v>0</v>
      </c>
      <c r="N39" s="27">
        <v>0.35</v>
      </c>
      <c r="O39" s="27">
        <v>0</v>
      </c>
      <c r="P39" s="27">
        <v>0</v>
      </c>
      <c r="Q39" s="28">
        <f t="shared" si="4"/>
        <v>1.9820000000000002</v>
      </c>
      <c r="R39" s="205">
        <f>VALUE((Q39/'2014'!P38)-1)</f>
        <v>-0.41876832844574774</v>
      </c>
      <c r="S39" s="154">
        <v>110</v>
      </c>
      <c r="T39" s="89">
        <f t="shared" si="5"/>
        <v>0.01801818181818182</v>
      </c>
      <c r="U39" s="122">
        <f t="shared" si="6"/>
        <v>0.01801818181818182</v>
      </c>
      <c r="V39" s="48">
        <v>-0.03</v>
      </c>
      <c r="W39" s="32">
        <f t="shared" si="7"/>
        <v>-0.01198181818181818</v>
      </c>
      <c r="Y39" s="60"/>
      <c r="Z39" s="60"/>
      <c r="AA39" s="60"/>
      <c r="AB39" s="60"/>
    </row>
    <row r="40" spans="1:28" ht="12.75">
      <c r="A40" s="25" t="s">
        <v>194</v>
      </c>
      <c r="B40" s="26" t="s">
        <v>120</v>
      </c>
      <c r="C40" s="26">
        <v>0.65</v>
      </c>
      <c r="D40" s="26" t="s">
        <v>51</v>
      </c>
      <c r="E40" s="35">
        <v>0</v>
      </c>
      <c r="F40" s="35">
        <v>0</v>
      </c>
      <c r="G40" s="35">
        <v>0.041</v>
      </c>
      <c r="H40" s="35">
        <v>0</v>
      </c>
      <c r="I40" s="35">
        <v>0</v>
      </c>
      <c r="J40" s="35">
        <v>0.219</v>
      </c>
      <c r="K40" s="35">
        <v>0</v>
      </c>
      <c r="L40" s="35">
        <v>0</v>
      </c>
      <c r="M40" s="80">
        <v>0.472</v>
      </c>
      <c r="N40" s="35">
        <v>0</v>
      </c>
      <c r="O40" s="35">
        <v>0</v>
      </c>
      <c r="P40" s="80">
        <v>0.223</v>
      </c>
      <c r="Q40" s="28">
        <f t="shared" si="4"/>
        <v>0.955</v>
      </c>
      <c r="R40" s="229">
        <f>VALUE((Q40/'2014'!P39)-1)</f>
        <v>0.053618711385701845</v>
      </c>
      <c r="S40" s="154">
        <v>19.25</v>
      </c>
      <c r="T40" s="89">
        <f t="shared" si="5"/>
        <v>0.04961038961038961</v>
      </c>
      <c r="U40" s="90">
        <f aca="true" t="shared" si="8" ref="U40:U46">VALUE(T40*12/12)</f>
        <v>0.04961038961038961</v>
      </c>
      <c r="V40" s="48">
        <v>-0.204</v>
      </c>
      <c r="W40" s="32">
        <f t="shared" si="7"/>
        <v>-0.15438961038961038</v>
      </c>
      <c r="Y40" s="60"/>
      <c r="Z40" s="60"/>
      <c r="AA40" s="60"/>
      <c r="AB40" s="60"/>
    </row>
    <row r="41" spans="1:28" ht="12.75">
      <c r="A41" s="25" t="s">
        <v>121</v>
      </c>
      <c r="B41" s="26" t="s">
        <v>160</v>
      </c>
      <c r="C41" s="26">
        <v>1.17</v>
      </c>
      <c r="D41" s="26" t="s">
        <v>51</v>
      </c>
      <c r="E41" s="35">
        <v>0</v>
      </c>
      <c r="F41" s="35">
        <v>0</v>
      </c>
      <c r="G41" s="35">
        <v>0.07</v>
      </c>
      <c r="H41" s="35">
        <v>0</v>
      </c>
      <c r="I41" s="35">
        <v>0</v>
      </c>
      <c r="J41" s="35">
        <v>0.2096</v>
      </c>
      <c r="K41" s="35">
        <v>0</v>
      </c>
      <c r="L41" s="35">
        <v>0</v>
      </c>
      <c r="M41" s="35">
        <v>0.114</v>
      </c>
      <c r="N41" s="35">
        <v>0</v>
      </c>
      <c r="O41" s="35">
        <v>0</v>
      </c>
      <c r="P41" s="35">
        <v>0.081</v>
      </c>
      <c r="Q41" s="28">
        <f t="shared" si="4"/>
        <v>0.4746</v>
      </c>
      <c r="R41" s="205">
        <f>VALUE((Q41/'2014'!P40)-1)</f>
        <v>-0.18073537027446918</v>
      </c>
      <c r="S41" s="154">
        <v>9.6</v>
      </c>
      <c r="T41" s="89">
        <f t="shared" si="5"/>
        <v>0.0494375</v>
      </c>
      <c r="U41" s="90">
        <f t="shared" si="8"/>
        <v>0.0494375</v>
      </c>
      <c r="V41" s="48">
        <v>-0.145</v>
      </c>
      <c r="W41" s="32">
        <f t="shared" si="7"/>
        <v>-0.0955625</v>
      </c>
      <c r="Y41" s="60"/>
      <c r="Z41" s="60"/>
      <c r="AA41" s="60"/>
      <c r="AB41" s="60"/>
    </row>
    <row r="42" spans="1:28" ht="12.75">
      <c r="A42" s="25" t="s">
        <v>161</v>
      </c>
      <c r="B42" s="26" t="s">
        <v>124</v>
      </c>
      <c r="C42" s="26">
        <v>0.6</v>
      </c>
      <c r="D42" s="26" t="s">
        <v>51</v>
      </c>
      <c r="E42" s="35">
        <v>0</v>
      </c>
      <c r="F42" s="35">
        <v>0</v>
      </c>
      <c r="G42" s="35">
        <v>0</v>
      </c>
      <c r="H42" s="35">
        <v>0.421</v>
      </c>
      <c r="I42" s="35">
        <v>0</v>
      </c>
      <c r="J42" s="35">
        <v>0</v>
      </c>
      <c r="K42" s="35">
        <v>0.4525</v>
      </c>
      <c r="L42" s="35">
        <v>0</v>
      </c>
      <c r="M42" s="35">
        <v>0</v>
      </c>
      <c r="N42" s="35">
        <v>0.4295</v>
      </c>
      <c r="O42" s="35">
        <v>0</v>
      </c>
      <c r="P42" s="35">
        <v>0</v>
      </c>
      <c r="Q42" s="28">
        <f t="shared" si="4"/>
        <v>1.303</v>
      </c>
      <c r="R42" s="205">
        <f>VALUE((Q42/'2014'!P41)-1)</f>
        <v>-0.2979525862068966</v>
      </c>
      <c r="S42" s="156">
        <v>20.2</v>
      </c>
      <c r="T42" s="89">
        <f t="shared" si="5"/>
        <v>0.0645049504950495</v>
      </c>
      <c r="U42" s="90">
        <f t="shared" si="8"/>
        <v>0.0645049504950495</v>
      </c>
      <c r="V42" s="48">
        <v>-0.081</v>
      </c>
      <c r="W42" s="32">
        <f t="shared" si="7"/>
        <v>-0.016495049504950496</v>
      </c>
      <c r="Y42" s="60"/>
      <c r="Z42" s="60"/>
      <c r="AA42" s="60"/>
      <c r="AB42" s="60"/>
    </row>
    <row r="43" spans="1:28" ht="12.75">
      <c r="A43" s="25" t="s">
        <v>227</v>
      </c>
      <c r="B43" s="26" t="s">
        <v>162</v>
      </c>
      <c r="C43" s="26">
        <v>0.48</v>
      </c>
      <c r="D43" s="26" t="s">
        <v>51</v>
      </c>
      <c r="E43" s="35">
        <v>0</v>
      </c>
      <c r="F43" s="35">
        <v>0</v>
      </c>
      <c r="G43" s="35">
        <v>0.274</v>
      </c>
      <c r="H43" s="35">
        <v>0</v>
      </c>
      <c r="I43" s="35">
        <v>0</v>
      </c>
      <c r="J43" s="35">
        <v>0.273</v>
      </c>
      <c r="K43" s="35">
        <v>0</v>
      </c>
      <c r="L43" s="35">
        <v>0</v>
      </c>
      <c r="M43" s="35">
        <v>0.2425</v>
      </c>
      <c r="N43" s="35">
        <v>0</v>
      </c>
      <c r="O43" s="35">
        <v>0</v>
      </c>
      <c r="P43" s="35">
        <v>0.245</v>
      </c>
      <c r="Q43" s="28">
        <f t="shared" si="4"/>
        <v>1.0345</v>
      </c>
      <c r="R43" s="205">
        <f>VALUE((Q43/'2014'!P42)-1)</f>
        <v>-0.21090770404271542</v>
      </c>
      <c r="S43" s="154">
        <v>10</v>
      </c>
      <c r="T43" s="89">
        <f t="shared" si="5"/>
        <v>0.10345</v>
      </c>
      <c r="U43" s="203">
        <f t="shared" si="8"/>
        <v>0.10345</v>
      </c>
      <c r="V43" s="48">
        <v>-0.096</v>
      </c>
      <c r="W43" s="32">
        <f t="shared" si="7"/>
        <v>0.007449999999999998</v>
      </c>
      <c r="Y43" s="60"/>
      <c r="Z43" s="60"/>
      <c r="AA43" s="60"/>
      <c r="AB43" s="60"/>
    </row>
    <row r="44" spans="1:28" ht="12.75">
      <c r="A44" s="25" t="s">
        <v>163</v>
      </c>
      <c r="B44" s="26" t="s">
        <v>164</v>
      </c>
      <c r="C44" s="26">
        <v>0.45</v>
      </c>
      <c r="D44" s="26" t="s">
        <v>51</v>
      </c>
      <c r="E44" s="148">
        <v>0</v>
      </c>
      <c r="F44" s="148">
        <v>0.171</v>
      </c>
      <c r="G44" s="148">
        <v>0</v>
      </c>
      <c r="H44" s="148">
        <v>0</v>
      </c>
      <c r="I44" s="148">
        <v>0.268</v>
      </c>
      <c r="J44" s="148">
        <v>0</v>
      </c>
      <c r="K44" s="148">
        <v>0</v>
      </c>
      <c r="L44" s="148">
        <v>0.36</v>
      </c>
      <c r="M44" s="148">
        <v>0</v>
      </c>
      <c r="N44" s="148">
        <v>0</v>
      </c>
      <c r="O44" s="148">
        <v>0.2</v>
      </c>
      <c r="P44" s="148">
        <v>0</v>
      </c>
      <c r="Q44" s="28">
        <f t="shared" si="4"/>
        <v>0.9990000000000001</v>
      </c>
      <c r="R44" s="229">
        <f>VALUE((Q44/'2014'!P43)-1)</f>
        <v>0.12247191011235947</v>
      </c>
      <c r="S44" s="154">
        <v>28.5</v>
      </c>
      <c r="T44" s="89">
        <f t="shared" si="5"/>
        <v>0.03505263157894737</v>
      </c>
      <c r="U44" s="90">
        <f t="shared" si="8"/>
        <v>0.03505263157894737</v>
      </c>
      <c r="V44" s="48">
        <v>-0.014</v>
      </c>
      <c r="W44" s="32">
        <f t="shared" si="7"/>
        <v>0.02105263157894737</v>
      </c>
      <c r="Y44" s="60"/>
      <c r="Z44" s="60"/>
      <c r="AA44" s="60"/>
      <c r="AB44" s="60"/>
    </row>
    <row r="45" spans="1:28" ht="12.75">
      <c r="A45" s="25" t="s">
        <v>127</v>
      </c>
      <c r="B45" s="26" t="s">
        <v>128</v>
      </c>
      <c r="C45" s="26">
        <v>0.35</v>
      </c>
      <c r="D45" s="26" t="s">
        <v>51</v>
      </c>
      <c r="E45" s="35">
        <v>0.155</v>
      </c>
      <c r="F45" s="35">
        <v>0</v>
      </c>
      <c r="G45" s="35">
        <v>0</v>
      </c>
      <c r="H45" s="35">
        <v>0.168</v>
      </c>
      <c r="I45" s="35">
        <v>0</v>
      </c>
      <c r="J45" s="35">
        <v>0</v>
      </c>
      <c r="K45" s="80">
        <v>0.191</v>
      </c>
      <c r="L45" s="35">
        <v>0</v>
      </c>
      <c r="M45" s="35">
        <v>0</v>
      </c>
      <c r="N45" s="35">
        <v>0.186</v>
      </c>
      <c r="O45" s="35">
        <v>0</v>
      </c>
      <c r="P45" s="35">
        <v>0</v>
      </c>
      <c r="Q45" s="28">
        <f t="shared" si="4"/>
        <v>0.7</v>
      </c>
      <c r="R45" s="229">
        <f>VALUE((Q45/'2014'!P44)-1)</f>
        <v>0.3177710843373496</v>
      </c>
      <c r="S45" s="154">
        <v>36</v>
      </c>
      <c r="T45" s="89">
        <f t="shared" si="5"/>
        <v>0.019444444444444445</v>
      </c>
      <c r="U45" s="90">
        <f t="shared" si="8"/>
        <v>0.019444444444444445</v>
      </c>
      <c r="V45" s="48">
        <v>0.075</v>
      </c>
      <c r="W45" s="32">
        <f t="shared" si="7"/>
        <v>0.09444444444444444</v>
      </c>
      <c r="Y45" s="60"/>
      <c r="Z45" s="60"/>
      <c r="AA45" s="60"/>
      <c r="AB45" s="60"/>
    </row>
    <row r="46" spans="1:28" ht="12.75">
      <c r="A46" s="25" t="s">
        <v>165</v>
      </c>
      <c r="B46" s="26" t="s">
        <v>166</v>
      </c>
      <c r="C46" s="26">
        <v>2.05</v>
      </c>
      <c r="D46" s="26" t="s">
        <v>51</v>
      </c>
      <c r="E46" s="35">
        <v>0</v>
      </c>
      <c r="F46" s="35">
        <v>0</v>
      </c>
      <c r="G46" s="35">
        <v>0.183</v>
      </c>
      <c r="H46" s="35">
        <v>0</v>
      </c>
      <c r="I46" s="35">
        <v>0</v>
      </c>
      <c r="J46" s="35">
        <v>0.368</v>
      </c>
      <c r="K46" s="35">
        <v>0</v>
      </c>
      <c r="L46" s="35">
        <v>0</v>
      </c>
      <c r="M46" s="35">
        <v>0</v>
      </c>
      <c r="N46" s="35">
        <v>0</v>
      </c>
      <c r="O46" s="35">
        <v>0</v>
      </c>
      <c r="P46" s="35">
        <v>0.041</v>
      </c>
      <c r="Q46" s="28">
        <f t="shared" si="4"/>
        <v>0.592</v>
      </c>
      <c r="R46" s="229">
        <f>VALUE((Q46/'2014'!P45)-1)</f>
        <v>0.3920895452193953</v>
      </c>
      <c r="S46" s="154">
        <v>10.2</v>
      </c>
      <c r="T46" s="89">
        <f t="shared" si="5"/>
        <v>0.05803921568627451</v>
      </c>
      <c r="U46" s="90">
        <f t="shared" si="8"/>
        <v>0.05803921568627451</v>
      </c>
      <c r="V46" s="48">
        <v>0.075</v>
      </c>
      <c r="W46" s="32">
        <f t="shared" si="7"/>
        <v>0.1330392156862745</v>
      </c>
      <c r="Y46" s="60"/>
      <c r="Z46" s="60"/>
      <c r="AA46" s="60"/>
      <c r="AB46" s="60"/>
    </row>
    <row r="47" spans="1:28" ht="12.75">
      <c r="A47" s="25" t="s">
        <v>195</v>
      </c>
      <c r="B47" s="26" t="s">
        <v>196</v>
      </c>
      <c r="C47" s="26">
        <v>0.16</v>
      </c>
      <c r="D47" s="26" t="s">
        <v>51</v>
      </c>
      <c r="E47" s="35">
        <v>0</v>
      </c>
      <c r="F47" s="35">
        <v>1.104</v>
      </c>
      <c r="G47" s="35">
        <v>0</v>
      </c>
      <c r="H47" s="35">
        <v>0</v>
      </c>
      <c r="I47" s="35">
        <v>1.1</v>
      </c>
      <c r="J47" s="35">
        <v>0</v>
      </c>
      <c r="K47" s="35">
        <v>0</v>
      </c>
      <c r="L47" s="35">
        <v>1.087</v>
      </c>
      <c r="M47" s="35">
        <v>0</v>
      </c>
      <c r="N47" s="35">
        <v>0</v>
      </c>
      <c r="O47" s="35">
        <v>1.124</v>
      </c>
      <c r="P47" s="35">
        <v>0</v>
      </c>
      <c r="Q47" s="28">
        <f t="shared" si="4"/>
        <v>4.415000000000001</v>
      </c>
      <c r="R47" s="199">
        <f>VALUE((Q47/'2014'!P46)-1)</f>
        <v>-0.007887463203073874</v>
      </c>
      <c r="S47" s="154">
        <v>143</v>
      </c>
      <c r="T47" s="89">
        <f t="shared" si="5"/>
        <v>0.03087412587412588</v>
      </c>
      <c r="U47" s="90">
        <f aca="true" t="shared" si="9" ref="U47:U54">VALUE(T47*12/12)</f>
        <v>0.03087412587412588</v>
      </c>
      <c r="V47" s="48">
        <v>-0.008</v>
      </c>
      <c r="W47" s="32">
        <f t="shared" si="7"/>
        <v>0.02287412587412588</v>
      </c>
      <c r="Y47" s="60"/>
      <c r="Z47" s="60"/>
      <c r="AA47" s="60"/>
      <c r="AB47" s="60"/>
    </row>
    <row r="48" spans="1:28" ht="12.75">
      <c r="A48" s="25" t="s">
        <v>167</v>
      </c>
      <c r="B48" s="26" t="s">
        <v>168</v>
      </c>
      <c r="C48" s="26">
        <v>0.29</v>
      </c>
      <c r="D48" s="26" t="s">
        <v>51</v>
      </c>
      <c r="E48" s="148">
        <v>0</v>
      </c>
      <c r="F48" s="148">
        <v>0</v>
      </c>
      <c r="G48" s="148">
        <v>0.28</v>
      </c>
      <c r="H48" s="148">
        <v>0</v>
      </c>
      <c r="I48" s="148">
        <v>0</v>
      </c>
      <c r="J48" s="148">
        <v>0.54</v>
      </c>
      <c r="K48" s="148">
        <v>0</v>
      </c>
      <c r="L48" s="148">
        <v>0</v>
      </c>
      <c r="M48" s="148">
        <v>0.34</v>
      </c>
      <c r="N48" s="148">
        <v>0</v>
      </c>
      <c r="O48" s="148">
        <v>0</v>
      </c>
      <c r="P48" s="148">
        <v>0.27</v>
      </c>
      <c r="Q48" s="28">
        <f t="shared" si="4"/>
        <v>1.4300000000000002</v>
      </c>
      <c r="R48" s="205">
        <f>VALUE((Q48/'2014'!P47)-1)</f>
        <v>-0.043350280974043365</v>
      </c>
      <c r="S48" s="154">
        <v>45</v>
      </c>
      <c r="T48" s="89">
        <f t="shared" si="5"/>
        <v>0.03177777777777778</v>
      </c>
      <c r="U48" s="90">
        <f t="shared" si="9"/>
        <v>0.03177777777777778</v>
      </c>
      <c r="V48" s="48">
        <v>0.053</v>
      </c>
      <c r="W48" s="32">
        <f t="shared" si="7"/>
        <v>0.08477777777777779</v>
      </c>
      <c r="Y48" s="60"/>
      <c r="Z48" s="60"/>
      <c r="AA48" s="60"/>
      <c r="AB48" s="60"/>
    </row>
    <row r="49" spans="1:28" ht="12.75">
      <c r="A49" s="25" t="s">
        <v>216</v>
      </c>
      <c r="B49" s="26" t="s">
        <v>217</v>
      </c>
      <c r="C49" s="26">
        <v>0.29</v>
      </c>
      <c r="D49" s="26" t="s">
        <v>51</v>
      </c>
      <c r="E49" s="148">
        <v>0</v>
      </c>
      <c r="F49" s="148">
        <v>0</v>
      </c>
      <c r="G49" s="148">
        <v>0</v>
      </c>
      <c r="H49" s="148">
        <v>0.18</v>
      </c>
      <c r="I49" s="148">
        <v>0</v>
      </c>
      <c r="J49" s="148">
        <v>0</v>
      </c>
      <c r="K49" s="148">
        <v>0.28</v>
      </c>
      <c r="L49" s="148">
        <v>0</v>
      </c>
      <c r="M49" s="148">
        <v>0</v>
      </c>
      <c r="N49" s="148">
        <v>0.099</v>
      </c>
      <c r="O49" s="148">
        <v>0</v>
      </c>
      <c r="P49" s="148">
        <v>0</v>
      </c>
      <c r="Q49" s="226">
        <f t="shared" si="4"/>
        <v>0.559</v>
      </c>
      <c r="R49" s="199"/>
      <c r="S49" s="154">
        <v>13.3</v>
      </c>
      <c r="T49" s="89">
        <f aca="true" t="shared" si="10" ref="T49:T54">VALUE(Q49/S49)</f>
        <v>0.042030075187969924</v>
      </c>
      <c r="U49" s="90">
        <f t="shared" si="9"/>
        <v>0.042030075187969924</v>
      </c>
      <c r="V49" s="48">
        <v>-0.114</v>
      </c>
      <c r="W49" s="32">
        <f aca="true" t="shared" si="11" ref="W49:W54">SUM(T49,V49)</f>
        <v>-0.07196992481203007</v>
      </c>
      <c r="Y49" s="60"/>
      <c r="Z49" s="60"/>
      <c r="AA49" s="60"/>
      <c r="AB49" s="60"/>
    </row>
    <row r="50" spans="1:28" ht="12.75">
      <c r="A50" s="25" t="s">
        <v>218</v>
      </c>
      <c r="B50" s="26" t="s">
        <v>219</v>
      </c>
      <c r="C50" s="26">
        <v>0.38</v>
      </c>
      <c r="D50" s="26" t="s">
        <v>51</v>
      </c>
      <c r="E50" s="148">
        <v>0</v>
      </c>
      <c r="F50" s="148">
        <v>0</v>
      </c>
      <c r="G50" s="148">
        <v>0</v>
      </c>
      <c r="H50" s="148">
        <v>0.05</v>
      </c>
      <c r="I50" s="148">
        <v>0</v>
      </c>
      <c r="J50" s="148">
        <v>0</v>
      </c>
      <c r="K50" s="148">
        <v>0.28</v>
      </c>
      <c r="L50" s="148">
        <v>0</v>
      </c>
      <c r="M50" s="148">
        <v>0</v>
      </c>
      <c r="N50" s="148">
        <v>0.053</v>
      </c>
      <c r="O50" s="148">
        <v>0</v>
      </c>
      <c r="P50" s="148">
        <v>0</v>
      </c>
      <c r="Q50" s="226">
        <f t="shared" si="4"/>
        <v>0.383</v>
      </c>
      <c r="R50" s="199"/>
      <c r="S50" s="154">
        <v>15.7</v>
      </c>
      <c r="T50" s="89">
        <f t="shared" si="10"/>
        <v>0.024394904458598727</v>
      </c>
      <c r="U50" s="90">
        <f t="shared" si="9"/>
        <v>0.024394904458598727</v>
      </c>
      <c r="V50" s="48">
        <v>0.042</v>
      </c>
      <c r="W50" s="32">
        <f t="shared" si="11"/>
        <v>0.06639490445859873</v>
      </c>
      <c r="Y50" s="60"/>
      <c r="Z50" s="60"/>
      <c r="AA50" s="60"/>
      <c r="AB50" s="60"/>
    </row>
    <row r="51" spans="1:28" ht="12.75">
      <c r="A51" s="25" t="s">
        <v>220</v>
      </c>
      <c r="B51" s="26" t="s">
        <v>221</v>
      </c>
      <c r="C51" s="26">
        <v>0.29</v>
      </c>
      <c r="D51" s="26" t="s">
        <v>51</v>
      </c>
      <c r="E51" s="148">
        <v>0</v>
      </c>
      <c r="F51" s="148">
        <v>0</v>
      </c>
      <c r="G51" s="148">
        <v>0</v>
      </c>
      <c r="H51" s="148">
        <v>0.183</v>
      </c>
      <c r="I51" s="148">
        <v>0</v>
      </c>
      <c r="J51" s="148">
        <v>0</v>
      </c>
      <c r="K51" s="148">
        <v>0.091</v>
      </c>
      <c r="L51" s="148">
        <v>0</v>
      </c>
      <c r="M51" s="148">
        <v>0</v>
      </c>
      <c r="N51" s="148">
        <v>0.107</v>
      </c>
      <c r="O51" s="148">
        <v>0</v>
      </c>
      <c r="P51" s="148">
        <v>0</v>
      </c>
      <c r="Q51" s="226">
        <f t="shared" si="4"/>
        <v>0.381</v>
      </c>
      <c r="R51" s="199"/>
      <c r="S51" s="154">
        <v>14.8</v>
      </c>
      <c r="T51" s="89">
        <f t="shared" si="10"/>
        <v>0.025743243243243244</v>
      </c>
      <c r="U51" s="90">
        <f t="shared" si="9"/>
        <v>0.025743243243243244</v>
      </c>
      <c r="V51" s="48">
        <v>0.003</v>
      </c>
      <c r="W51" s="32">
        <f t="shared" si="11"/>
        <v>0.028743243243243243</v>
      </c>
      <c r="Y51" s="60"/>
      <c r="Z51" s="60"/>
      <c r="AA51" s="60"/>
      <c r="AB51" s="60"/>
    </row>
    <row r="52" spans="1:28" ht="12.75">
      <c r="A52" s="25" t="s">
        <v>222</v>
      </c>
      <c r="B52" s="26" t="s">
        <v>223</v>
      </c>
      <c r="C52" s="26">
        <v>0.38</v>
      </c>
      <c r="D52" s="26" t="s">
        <v>51</v>
      </c>
      <c r="E52" s="148">
        <v>0</v>
      </c>
      <c r="F52" s="148">
        <v>0</v>
      </c>
      <c r="G52" s="148">
        <v>0</v>
      </c>
      <c r="H52" s="148">
        <v>0.156</v>
      </c>
      <c r="I52" s="148">
        <v>0</v>
      </c>
      <c r="J52" s="148">
        <v>0</v>
      </c>
      <c r="K52" s="148">
        <v>0.073</v>
      </c>
      <c r="L52" s="148">
        <v>0</v>
      </c>
      <c r="M52" s="148">
        <v>0</v>
      </c>
      <c r="N52" s="148">
        <v>0.071</v>
      </c>
      <c r="O52" s="148">
        <v>0</v>
      </c>
      <c r="P52" s="148">
        <v>0</v>
      </c>
      <c r="Q52" s="226">
        <f t="shared" si="4"/>
        <v>0.3</v>
      </c>
      <c r="R52" s="199"/>
      <c r="S52" s="154">
        <v>15</v>
      </c>
      <c r="T52" s="89">
        <f t="shared" si="10"/>
        <v>0.02</v>
      </c>
      <c r="U52" s="90">
        <f t="shared" si="9"/>
        <v>0.02</v>
      </c>
      <c r="V52" s="48">
        <v>-0.038</v>
      </c>
      <c r="W52" s="32">
        <f t="shared" si="11"/>
        <v>-0.018</v>
      </c>
      <c r="Y52" s="60"/>
      <c r="Z52" s="60"/>
      <c r="AA52" s="60"/>
      <c r="AB52" s="60"/>
    </row>
    <row r="53" spans="1:28" ht="12.75">
      <c r="A53" s="25" t="s">
        <v>228</v>
      </c>
      <c r="B53" s="26" t="s">
        <v>225</v>
      </c>
      <c r="C53" s="26">
        <v>0.46</v>
      </c>
      <c r="D53" s="26" t="s">
        <v>51</v>
      </c>
      <c r="E53" s="148">
        <v>0</v>
      </c>
      <c r="F53" s="148">
        <v>0</v>
      </c>
      <c r="G53" s="148">
        <v>0</v>
      </c>
      <c r="H53" s="148">
        <v>0.055</v>
      </c>
      <c r="I53" s="148">
        <v>0</v>
      </c>
      <c r="J53" s="148">
        <v>0</v>
      </c>
      <c r="K53" s="148">
        <v>0.145</v>
      </c>
      <c r="L53" s="148">
        <v>0</v>
      </c>
      <c r="M53" s="148">
        <v>0</v>
      </c>
      <c r="N53" s="148">
        <v>0.285</v>
      </c>
      <c r="O53" s="148">
        <v>0</v>
      </c>
      <c r="P53" s="148">
        <v>0</v>
      </c>
      <c r="Q53" s="226">
        <f t="shared" si="4"/>
        <v>0.485</v>
      </c>
      <c r="R53" s="199"/>
      <c r="S53" s="154">
        <v>13.1</v>
      </c>
      <c r="T53" s="89">
        <f t="shared" si="10"/>
        <v>0.037022900763358776</v>
      </c>
      <c r="U53" s="90">
        <f t="shared" si="9"/>
        <v>0.037022900763358776</v>
      </c>
      <c r="V53" s="48">
        <v>-0.242</v>
      </c>
      <c r="W53" s="32">
        <f t="shared" si="11"/>
        <v>-0.2049770992366412</v>
      </c>
      <c r="Y53" s="60"/>
      <c r="Z53" s="60"/>
      <c r="AA53" s="60"/>
      <c r="AB53" s="60"/>
    </row>
    <row r="54" spans="1:28" ht="12.75">
      <c r="A54" s="25" t="s">
        <v>224</v>
      </c>
      <c r="B54" s="26" t="s">
        <v>226</v>
      </c>
      <c r="C54" s="26">
        <v>0.54</v>
      </c>
      <c r="D54" s="26" t="s">
        <v>51</v>
      </c>
      <c r="E54" s="148">
        <v>0</v>
      </c>
      <c r="F54" s="148">
        <v>0</v>
      </c>
      <c r="G54" s="148">
        <v>0</v>
      </c>
      <c r="H54" s="148">
        <v>0.083</v>
      </c>
      <c r="I54" s="148">
        <v>0</v>
      </c>
      <c r="J54" s="148">
        <v>0</v>
      </c>
      <c r="K54" s="148">
        <v>0.109</v>
      </c>
      <c r="L54" s="148">
        <v>0</v>
      </c>
      <c r="M54" s="148">
        <v>0</v>
      </c>
      <c r="N54" s="148">
        <v>0.205</v>
      </c>
      <c r="O54" s="148">
        <v>0</v>
      </c>
      <c r="P54" s="148">
        <v>0</v>
      </c>
      <c r="Q54" s="226">
        <f t="shared" si="4"/>
        <v>0.397</v>
      </c>
      <c r="R54" s="199"/>
      <c r="S54" s="154">
        <v>13.5</v>
      </c>
      <c r="T54" s="89">
        <f t="shared" si="10"/>
        <v>0.02940740740740741</v>
      </c>
      <c r="U54" s="90">
        <f t="shared" si="9"/>
        <v>0.02940740740740741</v>
      </c>
      <c r="V54" s="48">
        <v>-0.172</v>
      </c>
      <c r="W54" s="32">
        <f t="shared" si="11"/>
        <v>-0.14259259259259258</v>
      </c>
      <c r="Y54" s="60"/>
      <c r="Z54" s="60"/>
      <c r="AA54" s="60"/>
      <c r="AB54" s="60"/>
    </row>
    <row r="55" spans="1:28" ht="13.5" thickBot="1">
      <c r="A55" s="36" t="s">
        <v>197</v>
      </c>
      <c r="B55" s="37" t="s">
        <v>75</v>
      </c>
      <c r="C55" s="37">
        <v>0.2</v>
      </c>
      <c r="D55" s="37" t="s">
        <v>51</v>
      </c>
      <c r="E55" s="38">
        <v>0</v>
      </c>
      <c r="F55" s="38">
        <v>0</v>
      </c>
      <c r="G55" s="38">
        <v>0.817</v>
      </c>
      <c r="H55" s="38">
        <v>0</v>
      </c>
      <c r="I55" s="38">
        <v>0</v>
      </c>
      <c r="J55" s="38">
        <v>0.811</v>
      </c>
      <c r="K55" s="38">
        <v>0</v>
      </c>
      <c r="L55" s="38">
        <v>0</v>
      </c>
      <c r="M55" s="38">
        <v>0.803</v>
      </c>
      <c r="N55" s="38">
        <v>0</v>
      </c>
      <c r="O55" s="38">
        <v>0</v>
      </c>
      <c r="P55" s="38">
        <v>0.878</v>
      </c>
      <c r="Q55" s="39">
        <f t="shared" si="4"/>
        <v>3.309</v>
      </c>
      <c r="R55" s="228">
        <f>VALUE((Q55/'2014'!P48)-1)</f>
        <v>0.20987202925045723</v>
      </c>
      <c r="S55" s="155">
        <v>102</v>
      </c>
      <c r="T55" s="114">
        <f t="shared" si="5"/>
        <v>0.03244117647058824</v>
      </c>
      <c r="U55" s="115">
        <f>VALUE(T55*12/12)</f>
        <v>0.03244117647058824</v>
      </c>
      <c r="V55" s="133">
        <v>0.067</v>
      </c>
      <c r="W55" s="43">
        <f t="shared" si="7"/>
        <v>0.09944117647058824</v>
      </c>
      <c r="Y55" s="60"/>
      <c r="Z55" s="60"/>
      <c r="AA55" s="60"/>
      <c r="AB55" s="60"/>
    </row>
    <row r="56" spans="1:28" ht="13.5" thickBot="1">
      <c r="A56" s="14"/>
      <c r="B56" s="14"/>
      <c r="C56" s="14"/>
      <c r="D56" s="14"/>
      <c r="E56" s="44"/>
      <c r="F56" s="44"/>
      <c r="G56" s="44"/>
      <c r="H56" s="44"/>
      <c r="I56" s="44"/>
      <c r="J56" s="44"/>
      <c r="K56" s="44"/>
      <c r="L56" s="44"/>
      <c r="M56" s="44"/>
      <c r="N56" s="44"/>
      <c r="O56" s="44"/>
      <c r="P56" s="44"/>
      <c r="Q56" s="45"/>
      <c r="R56" s="200"/>
      <c r="S56" s="29"/>
      <c r="T56" s="30"/>
      <c r="U56" s="46"/>
      <c r="V56" s="47"/>
      <c r="W56" s="85"/>
      <c r="Y56" s="60"/>
      <c r="Z56" s="60"/>
      <c r="AA56" s="60"/>
      <c r="AB56" s="60"/>
    </row>
    <row r="57" spans="1:28" ht="12.75">
      <c r="A57" s="17" t="s">
        <v>76</v>
      </c>
      <c r="B57" s="18" t="s">
        <v>198</v>
      </c>
      <c r="C57" s="18">
        <v>0.5</v>
      </c>
      <c r="D57" s="18" t="s">
        <v>213</v>
      </c>
      <c r="E57" s="19">
        <v>0</v>
      </c>
      <c r="F57" s="19">
        <v>0</v>
      </c>
      <c r="G57" s="19">
        <v>2.34</v>
      </c>
      <c r="H57" s="19">
        <v>0</v>
      </c>
      <c r="I57" s="19">
        <v>0</v>
      </c>
      <c r="J57" s="19">
        <v>0</v>
      </c>
      <c r="K57" s="19">
        <v>0</v>
      </c>
      <c r="L57" s="19">
        <v>0</v>
      </c>
      <c r="M57" s="19">
        <v>2.377</v>
      </c>
      <c r="N57" s="19">
        <v>0</v>
      </c>
      <c r="O57" s="19">
        <v>0</v>
      </c>
      <c r="P57" s="19">
        <v>0</v>
      </c>
      <c r="Q57" s="20">
        <f aca="true" t="shared" si="12" ref="Q57:Q70">SUM(E57:P57)</f>
        <v>4.717</v>
      </c>
      <c r="R57" s="232">
        <f>VALUE((Q57/'2014'!P50)-1)</f>
        <v>-0.16261317237706374</v>
      </c>
      <c r="S57" s="180">
        <v>106.8</v>
      </c>
      <c r="T57" s="210">
        <f aca="true" t="shared" si="13" ref="T57:T70">VALUE(Q57/S57)</f>
        <v>0.04416666666666667</v>
      </c>
      <c r="U57" s="206">
        <f>VALUE(T57*12/12)</f>
        <v>0.04416666666666667</v>
      </c>
      <c r="V57" s="213">
        <v>0.001</v>
      </c>
      <c r="W57" s="193">
        <f aca="true" t="shared" si="14" ref="W57:W70">SUM(T57,V57)</f>
        <v>0.04516666666666667</v>
      </c>
      <c r="Y57" s="60"/>
      <c r="Z57" s="60"/>
      <c r="AA57" s="60"/>
      <c r="AB57" s="60"/>
    </row>
    <row r="58" spans="1:28" ht="12.75">
      <c r="A58" s="25" t="s">
        <v>129</v>
      </c>
      <c r="B58" s="26" t="s">
        <v>199</v>
      </c>
      <c r="C58" s="26">
        <v>0.5</v>
      </c>
      <c r="D58" s="26" t="s">
        <v>213</v>
      </c>
      <c r="E58" s="27">
        <v>0</v>
      </c>
      <c r="F58" s="27">
        <v>0</v>
      </c>
      <c r="G58" s="27">
        <v>0</v>
      </c>
      <c r="H58" s="27">
        <v>0</v>
      </c>
      <c r="I58" s="27">
        <v>2.659</v>
      </c>
      <c r="J58" s="27">
        <v>0</v>
      </c>
      <c r="K58" s="27">
        <v>0</v>
      </c>
      <c r="L58" s="27">
        <v>0</v>
      </c>
      <c r="M58" s="27">
        <v>0</v>
      </c>
      <c r="N58" s="27">
        <v>0</v>
      </c>
      <c r="O58" s="27">
        <v>2.67</v>
      </c>
      <c r="P58" s="27">
        <v>0</v>
      </c>
      <c r="Q58" s="28">
        <f t="shared" si="12"/>
        <v>5.329</v>
      </c>
      <c r="R58" s="230">
        <f>VALUE((Q58/'2014'!P51)-1)</f>
        <v>0.11883266848624818</v>
      </c>
      <c r="S58" s="170">
        <v>95.4</v>
      </c>
      <c r="T58" s="211">
        <f t="shared" si="13"/>
        <v>0.05585953878406708</v>
      </c>
      <c r="U58" s="207">
        <f>VALUE(T58*12/12)</f>
        <v>0.05585953878406708</v>
      </c>
      <c r="V58" s="186">
        <v>-0.061</v>
      </c>
      <c r="W58" s="186">
        <f t="shared" si="14"/>
        <v>-0.005140461215932916</v>
      </c>
      <c r="Y58" s="60"/>
      <c r="Z58" s="60"/>
      <c r="AA58" s="60"/>
      <c r="AB58" s="60"/>
    </row>
    <row r="59" spans="1:28" ht="12.75">
      <c r="A59" s="25" t="s">
        <v>78</v>
      </c>
      <c r="B59" s="26" t="s">
        <v>79</v>
      </c>
      <c r="C59" s="26">
        <v>0.4</v>
      </c>
      <c r="D59" s="26" t="s">
        <v>213</v>
      </c>
      <c r="E59" s="27">
        <v>0</v>
      </c>
      <c r="F59" s="27">
        <v>1.03</v>
      </c>
      <c r="G59" s="27">
        <v>0</v>
      </c>
      <c r="H59" s="27">
        <v>0</v>
      </c>
      <c r="I59" s="27">
        <v>0</v>
      </c>
      <c r="J59" s="27">
        <v>0</v>
      </c>
      <c r="K59" s="27">
        <v>0</v>
      </c>
      <c r="L59" s="27">
        <v>0.989</v>
      </c>
      <c r="M59" s="27">
        <v>0</v>
      </c>
      <c r="N59" s="27">
        <v>0</v>
      </c>
      <c r="O59" s="27">
        <v>0</v>
      </c>
      <c r="P59" s="27">
        <v>0</v>
      </c>
      <c r="Q59" s="28">
        <f t="shared" si="12"/>
        <v>2.019</v>
      </c>
      <c r="R59" s="234">
        <f>VALUE((Q59/'2014'!P52)-1)</f>
        <v>-0.2289478709184647</v>
      </c>
      <c r="S59" s="170">
        <v>56.9</v>
      </c>
      <c r="T59" s="211">
        <f t="shared" si="13"/>
        <v>0.03548330404217927</v>
      </c>
      <c r="U59" s="207">
        <f>VALUE(T59*12/12)</f>
        <v>0.03548330404217927</v>
      </c>
      <c r="V59" s="186">
        <v>-0.043</v>
      </c>
      <c r="W59" s="186">
        <f t="shared" si="14"/>
        <v>-0.007516695957820729</v>
      </c>
      <c r="Y59" s="60"/>
      <c r="Z59" s="60"/>
      <c r="AA59" s="60"/>
      <c r="AB59" s="60"/>
    </row>
    <row r="60" spans="1:28" ht="12.75">
      <c r="A60" s="25" t="s">
        <v>131</v>
      </c>
      <c r="B60" s="26" t="s">
        <v>132</v>
      </c>
      <c r="C60" s="26">
        <v>0.5</v>
      </c>
      <c r="D60" s="26" t="s">
        <v>213</v>
      </c>
      <c r="E60" s="27">
        <v>1.75</v>
      </c>
      <c r="F60" s="27">
        <v>0</v>
      </c>
      <c r="G60" s="27">
        <v>0</v>
      </c>
      <c r="H60" s="27">
        <v>0</v>
      </c>
      <c r="I60" s="27">
        <v>0</v>
      </c>
      <c r="J60" s="27">
        <v>0</v>
      </c>
      <c r="K60" s="27">
        <v>1.928</v>
      </c>
      <c r="L60" s="27">
        <v>0</v>
      </c>
      <c r="M60" s="27">
        <v>0</v>
      </c>
      <c r="N60" s="27">
        <v>0</v>
      </c>
      <c r="O60" s="27">
        <v>0</v>
      </c>
      <c r="P60" s="27">
        <v>0</v>
      </c>
      <c r="Q60" s="28">
        <f t="shared" si="12"/>
        <v>3.678</v>
      </c>
      <c r="R60" s="230">
        <f>VALUE((Q60/'2014'!P53)-1)</f>
        <v>0.06971468458249719</v>
      </c>
      <c r="S60" s="170">
        <v>61.5</v>
      </c>
      <c r="T60" s="211">
        <f t="shared" si="13"/>
        <v>0.059804878048780485</v>
      </c>
      <c r="U60" s="207">
        <f>VALUE(T60*12/12)</f>
        <v>0.059804878048780485</v>
      </c>
      <c r="V60" s="186">
        <v>-0.077</v>
      </c>
      <c r="W60" s="186">
        <f t="shared" si="14"/>
        <v>-0.017195121951219514</v>
      </c>
      <c r="Y60" s="60"/>
      <c r="Z60" s="60"/>
      <c r="AA60" s="60"/>
      <c r="AB60" s="60"/>
    </row>
    <row r="61" spans="1:28" ht="12.75">
      <c r="A61" s="25" t="s">
        <v>133</v>
      </c>
      <c r="B61" s="26" t="s">
        <v>134</v>
      </c>
      <c r="C61" s="26">
        <v>0.5</v>
      </c>
      <c r="D61" s="26" t="s">
        <v>213</v>
      </c>
      <c r="E61" s="27">
        <v>0</v>
      </c>
      <c r="F61" s="27">
        <v>0</v>
      </c>
      <c r="G61" s="27">
        <v>0</v>
      </c>
      <c r="H61" s="27">
        <v>0</v>
      </c>
      <c r="I61" s="27">
        <v>0</v>
      </c>
      <c r="J61" s="27">
        <v>1.928</v>
      </c>
      <c r="K61" s="27">
        <v>0</v>
      </c>
      <c r="L61" s="27">
        <v>0</v>
      </c>
      <c r="M61" s="27">
        <v>0</v>
      </c>
      <c r="N61" s="27">
        <v>0</v>
      </c>
      <c r="O61" s="27">
        <v>0</v>
      </c>
      <c r="P61" s="27">
        <v>2.367</v>
      </c>
      <c r="Q61" s="28">
        <f t="shared" si="12"/>
        <v>4.295</v>
      </c>
      <c r="R61" s="230">
        <f>VALUE((Q61/'2014'!P54)-1)</f>
        <v>0.3330229671011793</v>
      </c>
      <c r="S61" s="170">
        <v>89</v>
      </c>
      <c r="T61" s="211">
        <f t="shared" si="13"/>
        <v>0.04825842696629214</v>
      </c>
      <c r="U61" s="215">
        <f>VALUE(T61*12/12)</f>
        <v>0.048258426966292144</v>
      </c>
      <c r="V61" s="186">
        <v>0.059</v>
      </c>
      <c r="W61" s="186">
        <f t="shared" si="14"/>
        <v>0.10725842696629213</v>
      </c>
      <c r="Y61" s="60"/>
      <c r="Z61" s="60"/>
      <c r="AA61" s="60"/>
      <c r="AB61" s="60"/>
    </row>
    <row r="62" spans="1:28" ht="12.75">
      <c r="A62" s="25" t="s">
        <v>169</v>
      </c>
      <c r="B62" s="26" t="s">
        <v>170</v>
      </c>
      <c r="C62" s="26">
        <v>0.5</v>
      </c>
      <c r="D62" s="26" t="s">
        <v>213</v>
      </c>
      <c r="E62" s="27">
        <v>0</v>
      </c>
      <c r="F62" s="27">
        <v>0</v>
      </c>
      <c r="G62" s="27">
        <v>0</v>
      </c>
      <c r="H62" s="27">
        <v>1.17</v>
      </c>
      <c r="I62" s="27">
        <v>0</v>
      </c>
      <c r="J62" s="27">
        <v>0</v>
      </c>
      <c r="K62" s="27">
        <v>0</v>
      </c>
      <c r="L62" s="27">
        <v>0</v>
      </c>
      <c r="M62" s="27">
        <v>0</v>
      </c>
      <c r="N62" s="27">
        <v>1.01</v>
      </c>
      <c r="O62" s="27">
        <v>0</v>
      </c>
      <c r="P62" s="27">
        <v>0</v>
      </c>
      <c r="Q62" s="28">
        <f t="shared" si="12"/>
        <v>2.1799999999999997</v>
      </c>
      <c r="R62" s="230">
        <f>VALUE((Q62/'2014'!P55)-1)</f>
        <v>0.08081308874566173</v>
      </c>
      <c r="S62" s="181">
        <v>81.9</v>
      </c>
      <c r="T62" s="211">
        <f t="shared" si="13"/>
        <v>0.026617826617826613</v>
      </c>
      <c r="U62" s="215">
        <f aca="true" t="shared" si="15" ref="U62:U70">VALUE(T62*12/12)</f>
        <v>0.026617826617826617</v>
      </c>
      <c r="V62" s="186">
        <v>0.007</v>
      </c>
      <c r="W62" s="186">
        <f t="shared" si="14"/>
        <v>0.03361782661782661</v>
      </c>
      <c r="Y62" s="60"/>
      <c r="Z62" s="60"/>
      <c r="AA62" s="60"/>
      <c r="AB62" s="60"/>
    </row>
    <row r="63" spans="1:28" ht="12.75">
      <c r="A63" s="188" t="s">
        <v>206</v>
      </c>
      <c r="B63" s="14" t="s">
        <v>207</v>
      </c>
      <c r="C63" s="14">
        <v>0.2</v>
      </c>
      <c r="D63" s="26" t="s">
        <v>213</v>
      </c>
      <c r="E63" s="27">
        <v>0</v>
      </c>
      <c r="F63" s="27">
        <v>0</v>
      </c>
      <c r="G63" s="27">
        <v>0</v>
      </c>
      <c r="H63" s="27">
        <v>0</v>
      </c>
      <c r="I63" s="27">
        <v>2.15</v>
      </c>
      <c r="J63" s="27">
        <v>0</v>
      </c>
      <c r="K63" s="27">
        <v>0</v>
      </c>
      <c r="L63" s="27">
        <v>0</v>
      </c>
      <c r="M63" s="27">
        <v>0</v>
      </c>
      <c r="N63" s="27">
        <v>0</v>
      </c>
      <c r="O63" s="27">
        <v>1.88</v>
      </c>
      <c r="P63" s="27">
        <v>0</v>
      </c>
      <c r="Q63" s="28">
        <f>SUM(E63:P63)</f>
        <v>4.029999999999999</v>
      </c>
      <c r="R63" s="234">
        <f>VALUE((Q63/'2014'!P56)-1)</f>
        <v>-0.2953313516349012</v>
      </c>
      <c r="S63" s="170">
        <v>226</v>
      </c>
      <c r="T63" s="211">
        <f>VALUE(Q63/S63)</f>
        <v>0.017831858407079643</v>
      </c>
      <c r="U63" s="215">
        <f t="shared" si="15"/>
        <v>0.017831858407079643</v>
      </c>
      <c r="V63" s="214">
        <v>0.012</v>
      </c>
      <c r="W63" s="186">
        <f t="shared" si="14"/>
        <v>0.029831858407079644</v>
      </c>
      <c r="Y63" s="60"/>
      <c r="Z63" s="60"/>
      <c r="AA63" s="60"/>
      <c r="AB63" s="60"/>
    </row>
    <row r="64" spans="1:28" ht="12.75">
      <c r="A64" s="188" t="s">
        <v>208</v>
      </c>
      <c r="B64" s="14" t="s">
        <v>209</v>
      </c>
      <c r="C64" s="14">
        <v>0.2</v>
      </c>
      <c r="D64" s="26" t="s">
        <v>213</v>
      </c>
      <c r="E64" s="27">
        <v>0</v>
      </c>
      <c r="F64" s="27">
        <v>0</v>
      </c>
      <c r="G64" s="27">
        <v>0</v>
      </c>
      <c r="H64" s="27">
        <v>0</v>
      </c>
      <c r="I64" s="27">
        <v>1.84</v>
      </c>
      <c r="J64" s="27">
        <v>0</v>
      </c>
      <c r="K64" s="27">
        <v>0</v>
      </c>
      <c r="L64" s="27">
        <v>0</v>
      </c>
      <c r="M64" s="27">
        <v>0</v>
      </c>
      <c r="N64" s="27">
        <v>0</v>
      </c>
      <c r="O64" s="27">
        <v>1.82</v>
      </c>
      <c r="P64" s="27">
        <v>0</v>
      </c>
      <c r="Q64" s="28">
        <f>SUM(E64:P64)</f>
        <v>3.66</v>
      </c>
      <c r="R64" s="234">
        <f>VALUE((Q64/'2014'!P57)-1)</f>
        <v>-0.15526115355321157</v>
      </c>
      <c r="S64" s="170">
        <v>179</v>
      </c>
      <c r="T64" s="211">
        <f>VALUE(Q64/S64)</f>
        <v>0.020446927374301677</v>
      </c>
      <c r="U64" s="215">
        <f t="shared" si="15"/>
        <v>0.020446927374301677</v>
      </c>
      <c r="V64" s="214">
        <v>0.106</v>
      </c>
      <c r="W64" s="48">
        <f t="shared" si="14"/>
        <v>0.1264469273743017</v>
      </c>
      <c r="Y64" s="60"/>
      <c r="Z64" s="60"/>
      <c r="AA64" s="60"/>
      <c r="AB64" s="60"/>
    </row>
    <row r="65" spans="1:28" ht="12.75">
      <c r="A65" s="25" t="s">
        <v>200</v>
      </c>
      <c r="B65" s="26" t="s">
        <v>201</v>
      </c>
      <c r="C65" s="26">
        <v>0.5</v>
      </c>
      <c r="D65" s="26" t="s">
        <v>213</v>
      </c>
      <c r="E65" s="27">
        <v>0</v>
      </c>
      <c r="F65" s="27">
        <v>1.68</v>
      </c>
      <c r="G65" s="27">
        <v>0</v>
      </c>
      <c r="H65" s="27">
        <v>0</v>
      </c>
      <c r="I65" s="27">
        <v>0</v>
      </c>
      <c r="J65" s="27">
        <v>0</v>
      </c>
      <c r="K65" s="27">
        <v>0</v>
      </c>
      <c r="L65" s="27">
        <v>1.775</v>
      </c>
      <c r="M65" s="27">
        <v>0</v>
      </c>
      <c r="N65" s="27">
        <v>0</v>
      </c>
      <c r="O65" s="27">
        <v>0</v>
      </c>
      <c r="P65" s="27">
        <v>0</v>
      </c>
      <c r="Q65" s="28">
        <f t="shared" si="12"/>
        <v>3.455</v>
      </c>
      <c r="R65" s="230">
        <f>VALUE((Q65/'2014'!P58)-1)</f>
        <v>0.24191229331416242</v>
      </c>
      <c r="S65" s="181">
        <v>86.5</v>
      </c>
      <c r="T65" s="211">
        <f t="shared" si="13"/>
        <v>0.03994219653179191</v>
      </c>
      <c r="U65" s="207">
        <f t="shared" si="15"/>
        <v>0.03994219653179191</v>
      </c>
      <c r="V65" s="186">
        <v>0.079</v>
      </c>
      <c r="W65" s="186">
        <f t="shared" si="14"/>
        <v>0.11894219653179192</v>
      </c>
      <c r="Y65" s="60"/>
      <c r="Z65" s="60"/>
      <c r="AA65" s="60"/>
      <c r="AB65" s="60"/>
    </row>
    <row r="66" spans="1:28" ht="12.75">
      <c r="A66" s="25" t="s">
        <v>171</v>
      </c>
      <c r="B66" s="26" t="s">
        <v>172</v>
      </c>
      <c r="C66" s="26">
        <v>0.2</v>
      </c>
      <c r="D66" s="26" t="s">
        <v>213</v>
      </c>
      <c r="E66" s="27">
        <v>0</v>
      </c>
      <c r="F66" s="27">
        <v>0</v>
      </c>
      <c r="G66" s="27">
        <v>1.218</v>
      </c>
      <c r="H66" s="27">
        <v>0</v>
      </c>
      <c r="I66" s="27">
        <v>0</v>
      </c>
      <c r="J66" s="27">
        <v>0</v>
      </c>
      <c r="K66" s="27">
        <v>0</v>
      </c>
      <c r="L66" s="27">
        <v>0</v>
      </c>
      <c r="M66" s="27">
        <v>1.05</v>
      </c>
      <c r="N66" s="27">
        <v>0</v>
      </c>
      <c r="O66" s="27">
        <v>0</v>
      </c>
      <c r="P66" s="27">
        <v>0</v>
      </c>
      <c r="Q66" s="28">
        <f t="shared" si="12"/>
        <v>2.268</v>
      </c>
      <c r="R66" s="230">
        <f>VALUE((Q66/'2014'!P59)-1)</f>
        <v>0.13241461953265432</v>
      </c>
      <c r="S66" s="170">
        <v>86.5</v>
      </c>
      <c r="T66" s="211">
        <f t="shared" si="13"/>
        <v>0.026219653179190748</v>
      </c>
      <c r="U66" s="215">
        <f t="shared" si="15"/>
        <v>0.026219653179190745</v>
      </c>
      <c r="V66" s="186">
        <v>0.045</v>
      </c>
      <c r="W66" s="186">
        <f t="shared" si="14"/>
        <v>0.07121965317919074</v>
      </c>
      <c r="Y66" s="60"/>
      <c r="Z66" s="60"/>
      <c r="AA66" s="60"/>
      <c r="AB66" s="60"/>
    </row>
    <row r="67" spans="1:28" ht="12.75">
      <c r="A67" s="25" t="s">
        <v>173</v>
      </c>
      <c r="B67" s="26" t="s">
        <v>174</v>
      </c>
      <c r="C67" s="26">
        <v>0.5</v>
      </c>
      <c r="D67" s="26" t="s">
        <v>213</v>
      </c>
      <c r="E67" s="27">
        <v>0</v>
      </c>
      <c r="F67" s="27">
        <v>0</v>
      </c>
      <c r="G67" s="27">
        <v>2.3</v>
      </c>
      <c r="H67" s="27">
        <v>0</v>
      </c>
      <c r="I67" s="27">
        <v>0</v>
      </c>
      <c r="J67" s="27">
        <v>0</v>
      </c>
      <c r="K67" s="27">
        <v>0</v>
      </c>
      <c r="L67" s="27">
        <v>0</v>
      </c>
      <c r="M67" s="150">
        <v>2.025</v>
      </c>
      <c r="N67" s="27">
        <v>0</v>
      </c>
      <c r="O67" s="27">
        <v>0</v>
      </c>
      <c r="P67" s="27">
        <v>0</v>
      </c>
      <c r="Q67" s="28">
        <f t="shared" si="12"/>
        <v>4.324999999999999</v>
      </c>
      <c r="R67" s="230">
        <f>VALUE((Q67/'2014'!P60)-1)</f>
        <v>0.11526560082516735</v>
      </c>
      <c r="S67" s="170">
        <v>87.25</v>
      </c>
      <c r="T67" s="211">
        <f t="shared" si="13"/>
        <v>0.049570200573065895</v>
      </c>
      <c r="U67" s="207">
        <f t="shared" si="15"/>
        <v>0.0495702005730659</v>
      </c>
      <c r="V67" s="186">
        <v>-0.011</v>
      </c>
      <c r="W67" s="186">
        <f t="shared" si="14"/>
        <v>0.0385702005730659</v>
      </c>
      <c r="Y67" s="60"/>
      <c r="Z67" s="60"/>
      <c r="AA67" s="60"/>
      <c r="AB67" s="60"/>
    </row>
    <row r="68" spans="1:28" ht="12.75">
      <c r="A68" s="25" t="s">
        <v>175</v>
      </c>
      <c r="B68" s="26" t="s">
        <v>176</v>
      </c>
      <c r="C68" s="26">
        <v>0.55</v>
      </c>
      <c r="D68" s="26" t="s">
        <v>213</v>
      </c>
      <c r="E68" s="27">
        <v>0</v>
      </c>
      <c r="F68" s="27">
        <v>0.464</v>
      </c>
      <c r="G68" s="27">
        <v>0</v>
      </c>
      <c r="H68" s="27">
        <v>0</v>
      </c>
      <c r="I68" s="27">
        <v>0</v>
      </c>
      <c r="J68" s="27">
        <v>0</v>
      </c>
      <c r="K68" s="27">
        <v>0</v>
      </c>
      <c r="L68" s="27">
        <v>0.608</v>
      </c>
      <c r="M68" s="27">
        <v>0</v>
      </c>
      <c r="N68" s="27">
        <v>0</v>
      </c>
      <c r="O68" s="27">
        <v>0</v>
      </c>
      <c r="P68" s="27">
        <v>0</v>
      </c>
      <c r="Q68" s="28">
        <f t="shared" si="12"/>
        <v>1.072</v>
      </c>
      <c r="R68" s="230">
        <f>VALUE((Q68/'2014'!P61)-1)</f>
        <v>0.2997090203685744</v>
      </c>
      <c r="S68" s="170">
        <v>34.9</v>
      </c>
      <c r="T68" s="211">
        <f t="shared" si="13"/>
        <v>0.0307163323782235</v>
      </c>
      <c r="U68" s="207">
        <f t="shared" si="15"/>
        <v>0.030716332378223504</v>
      </c>
      <c r="V68" s="186">
        <v>0.11</v>
      </c>
      <c r="W68" s="186">
        <f t="shared" si="14"/>
        <v>0.1407163323782235</v>
      </c>
      <c r="Y68" s="60"/>
      <c r="Z68" s="60"/>
      <c r="AA68" s="60"/>
      <c r="AB68" s="60"/>
    </row>
    <row r="69" spans="1:28" ht="12.75">
      <c r="A69" s="25" t="s">
        <v>177</v>
      </c>
      <c r="B69" s="26" t="s">
        <v>178</v>
      </c>
      <c r="C69" s="26">
        <v>0.3</v>
      </c>
      <c r="D69" s="26" t="s">
        <v>213</v>
      </c>
      <c r="E69" s="27">
        <v>0</v>
      </c>
      <c r="F69" s="27">
        <v>0</v>
      </c>
      <c r="G69" s="27">
        <v>0</v>
      </c>
      <c r="H69" s="27">
        <v>0.057</v>
      </c>
      <c r="I69" s="27">
        <v>0</v>
      </c>
      <c r="J69" s="27">
        <v>0</v>
      </c>
      <c r="K69" s="27">
        <v>0</v>
      </c>
      <c r="L69" s="27">
        <v>0</v>
      </c>
      <c r="M69" s="27">
        <v>0</v>
      </c>
      <c r="N69" s="27">
        <v>0.557</v>
      </c>
      <c r="O69" s="27">
        <v>0</v>
      </c>
      <c r="P69" s="27">
        <v>0</v>
      </c>
      <c r="Q69" s="28">
        <f t="shared" si="12"/>
        <v>0.6140000000000001</v>
      </c>
      <c r="R69" s="233">
        <f>VALUE((Q69/'2014'!P62)-1)</f>
        <v>-0.09705882352941164</v>
      </c>
      <c r="S69" s="170">
        <v>21.1</v>
      </c>
      <c r="T69" s="211">
        <f t="shared" si="13"/>
        <v>0.029099526066350714</v>
      </c>
      <c r="U69" s="215">
        <f t="shared" si="15"/>
        <v>0.029099526066350714</v>
      </c>
      <c r="V69" s="186">
        <v>0.089</v>
      </c>
      <c r="W69" s="186">
        <f t="shared" si="14"/>
        <v>0.11809952606635071</v>
      </c>
      <c r="Y69" s="60"/>
      <c r="Z69" s="60"/>
      <c r="AA69" s="60"/>
      <c r="AB69" s="60"/>
    </row>
    <row r="70" spans="1:28" ht="13.5" thickBot="1">
      <c r="A70" s="36" t="s">
        <v>80</v>
      </c>
      <c r="B70" s="37" t="s">
        <v>81</v>
      </c>
      <c r="C70" s="37">
        <v>0.55</v>
      </c>
      <c r="D70" s="37" t="s">
        <v>213</v>
      </c>
      <c r="E70" s="38">
        <v>0</v>
      </c>
      <c r="F70" s="38">
        <v>0.2746</v>
      </c>
      <c r="G70" s="38">
        <v>0</v>
      </c>
      <c r="H70" s="38">
        <v>0</v>
      </c>
      <c r="I70" s="38">
        <v>0</v>
      </c>
      <c r="J70" s="38">
        <v>0</v>
      </c>
      <c r="K70" s="38">
        <v>0</v>
      </c>
      <c r="L70" s="38">
        <v>0.4065</v>
      </c>
      <c r="M70" s="38">
        <v>0</v>
      </c>
      <c r="N70" s="38">
        <v>0</v>
      </c>
      <c r="O70" s="38">
        <v>0</v>
      </c>
      <c r="P70" s="38">
        <v>0</v>
      </c>
      <c r="Q70" s="39">
        <f t="shared" si="12"/>
        <v>0.6811</v>
      </c>
      <c r="R70" s="231">
        <f>VALUE((Q70/'2014'!P63)-1)</f>
        <v>-0.012039454598201327</v>
      </c>
      <c r="S70" s="182">
        <v>14.3</v>
      </c>
      <c r="T70" s="212">
        <f t="shared" si="13"/>
        <v>0.04762937062937063</v>
      </c>
      <c r="U70" s="216">
        <f t="shared" si="15"/>
        <v>0.047629370629370636</v>
      </c>
      <c r="V70" s="187">
        <v>-0.218</v>
      </c>
      <c r="W70" s="187">
        <f t="shared" si="14"/>
        <v>-0.17037062937062936</v>
      </c>
      <c r="Y70" s="60"/>
      <c r="Z70" s="60"/>
      <c r="AA70" s="60"/>
      <c r="AB70" s="60"/>
    </row>
    <row r="71" spans="1:28" ht="13.5" thickBot="1">
      <c r="A71" s="14"/>
      <c r="B71" s="14"/>
      <c r="C71" s="14"/>
      <c r="D71" s="14"/>
      <c r="E71" s="44"/>
      <c r="F71" s="44"/>
      <c r="G71" s="44"/>
      <c r="H71" s="44"/>
      <c r="I71" s="44"/>
      <c r="J71" s="44"/>
      <c r="K71" s="44"/>
      <c r="L71" s="44"/>
      <c r="M71" s="44"/>
      <c r="N71" s="44"/>
      <c r="O71" s="44"/>
      <c r="P71" s="44"/>
      <c r="Q71" s="45"/>
      <c r="R71" s="201"/>
      <c r="S71" s="29"/>
      <c r="T71" s="30"/>
      <c r="U71" s="46"/>
      <c r="V71" s="47"/>
      <c r="W71" s="85"/>
      <c r="Y71" s="60"/>
      <c r="Z71" s="60"/>
      <c r="AA71" s="60"/>
      <c r="AB71" s="60"/>
    </row>
    <row r="72" spans="1:28" ht="12.75">
      <c r="A72" s="17" t="s">
        <v>82</v>
      </c>
      <c r="B72" s="18" t="s">
        <v>83</v>
      </c>
      <c r="C72" s="18">
        <v>0.5</v>
      </c>
      <c r="D72" s="18" t="s">
        <v>212</v>
      </c>
      <c r="E72" s="19">
        <v>0</v>
      </c>
      <c r="F72" s="19">
        <v>0</v>
      </c>
      <c r="G72" s="19">
        <v>0</v>
      </c>
      <c r="H72" s="19">
        <v>0.57</v>
      </c>
      <c r="I72" s="19">
        <v>0</v>
      </c>
      <c r="J72" s="19">
        <v>0</v>
      </c>
      <c r="K72" s="19">
        <v>0</v>
      </c>
      <c r="L72" s="19">
        <v>0</v>
      </c>
      <c r="M72" s="19">
        <v>0</v>
      </c>
      <c r="N72" s="19">
        <v>0</v>
      </c>
      <c r="O72" s="19">
        <v>0</v>
      </c>
      <c r="P72" s="19">
        <v>0</v>
      </c>
      <c r="Q72" s="20">
        <f>SUM(E72:P72)</f>
        <v>0.57</v>
      </c>
      <c r="R72" s="239">
        <f>VALUE((Q72/'2014'!P65)-1)</f>
        <v>-0.46226415094339635</v>
      </c>
      <c r="S72" s="153">
        <v>27.7</v>
      </c>
      <c r="T72" s="119">
        <f>VALUE(Q72/S72)</f>
        <v>0.020577617328519853</v>
      </c>
      <c r="U72" s="206">
        <f>VALUE(T72*12/12)</f>
        <v>0.020577617328519853</v>
      </c>
      <c r="V72" s="121">
        <v>0.015</v>
      </c>
      <c r="W72" s="51">
        <f>SUM(T72,V72)</f>
        <v>0.035577617328519856</v>
      </c>
      <c r="Y72" s="60"/>
      <c r="Z72" s="60"/>
      <c r="AA72" s="60"/>
      <c r="AB72" s="60"/>
    </row>
    <row r="73" spans="1:28" ht="12.75">
      <c r="A73" s="25" t="s">
        <v>135</v>
      </c>
      <c r="B73" s="26" t="s">
        <v>136</v>
      </c>
      <c r="C73" s="26">
        <v>1.24</v>
      </c>
      <c r="D73" s="26" t="s">
        <v>212</v>
      </c>
      <c r="E73" s="27">
        <v>0</v>
      </c>
      <c r="F73" s="27">
        <v>3.08</v>
      </c>
      <c r="G73" s="27">
        <v>0</v>
      </c>
      <c r="H73" s="27">
        <v>0</v>
      </c>
      <c r="I73" s="27">
        <v>0</v>
      </c>
      <c r="J73" s="27">
        <v>0</v>
      </c>
      <c r="K73" s="27">
        <v>0</v>
      </c>
      <c r="L73" s="27">
        <v>0</v>
      </c>
      <c r="M73" s="27">
        <v>0</v>
      </c>
      <c r="N73" s="27">
        <v>0</v>
      </c>
      <c r="O73" s="27">
        <v>0</v>
      </c>
      <c r="P73" s="27">
        <v>0</v>
      </c>
      <c r="Q73" s="28">
        <f>SUM(E73:P73)</f>
        <v>3.08</v>
      </c>
      <c r="R73" s="205">
        <f>VALUE((Q73/'2014'!P66)-1)</f>
        <v>-0.22613065326633164</v>
      </c>
      <c r="S73" s="154">
        <v>129.5</v>
      </c>
      <c r="T73" s="89">
        <f>VALUE(Q73/S73)</f>
        <v>0.023783783783783784</v>
      </c>
      <c r="U73" s="207">
        <f>VALUE(T73*12/12)</f>
        <v>0.02378378378378378</v>
      </c>
      <c r="V73" s="48">
        <v>-0.014</v>
      </c>
      <c r="W73" s="32">
        <f>SUM(T73,V73)</f>
        <v>0.009783783783783783</v>
      </c>
      <c r="Y73" s="60"/>
      <c r="Z73" s="60"/>
      <c r="AA73" s="60"/>
      <c r="AB73" s="60"/>
    </row>
    <row r="74" spans="1:28" ht="12.75">
      <c r="A74" s="25" t="s">
        <v>86</v>
      </c>
      <c r="B74" s="26" t="s">
        <v>87</v>
      </c>
      <c r="C74" s="26">
        <v>1.45</v>
      </c>
      <c r="D74" s="26" t="s">
        <v>212</v>
      </c>
      <c r="E74" s="27">
        <v>0</v>
      </c>
      <c r="F74" s="27">
        <v>0</v>
      </c>
      <c r="G74" s="27">
        <v>0</v>
      </c>
      <c r="H74" s="27">
        <v>0</v>
      </c>
      <c r="I74" s="27">
        <v>0</v>
      </c>
      <c r="J74" s="27">
        <v>0</v>
      </c>
      <c r="K74" s="27">
        <v>0</v>
      </c>
      <c r="L74" s="27">
        <v>0</v>
      </c>
      <c r="M74" s="27">
        <v>0</v>
      </c>
      <c r="N74" s="27">
        <v>0</v>
      </c>
      <c r="O74" s="27">
        <v>3</v>
      </c>
      <c r="P74" s="27">
        <v>0</v>
      </c>
      <c r="Q74" s="28">
        <f>SUM(E74:P74)</f>
        <v>3</v>
      </c>
      <c r="R74" s="229">
        <f>VALUE((Q74/'2014'!P67)-1)</f>
        <v>0.034482758620689724</v>
      </c>
      <c r="S74" s="154">
        <v>114</v>
      </c>
      <c r="T74" s="89">
        <f>VALUE(Q74/S74)</f>
        <v>0.02631578947368421</v>
      </c>
      <c r="U74" s="208">
        <f>VALUE(T74*12/12)</f>
        <v>0.02631578947368421</v>
      </c>
      <c r="V74" s="48">
        <v>0.096</v>
      </c>
      <c r="W74" s="32">
        <f>SUM(T74,V74)</f>
        <v>0.12231578947368421</v>
      </c>
      <c r="Y74" s="60"/>
      <c r="Z74" s="60"/>
      <c r="AA74" s="60"/>
      <c r="AB74" s="60"/>
    </row>
    <row r="75" spans="1:28" ht="13.5" thickBot="1">
      <c r="A75" s="36" t="s">
        <v>88</v>
      </c>
      <c r="B75" s="37" t="s">
        <v>89</v>
      </c>
      <c r="C75" s="37">
        <v>0.31</v>
      </c>
      <c r="D75" s="37" t="s">
        <v>212</v>
      </c>
      <c r="E75" s="38">
        <v>0</v>
      </c>
      <c r="F75" s="38">
        <v>0</v>
      </c>
      <c r="G75" s="38">
        <v>0</v>
      </c>
      <c r="H75" s="38">
        <v>0</v>
      </c>
      <c r="I75" s="38">
        <v>0</v>
      </c>
      <c r="J75" s="38">
        <v>0</v>
      </c>
      <c r="K75" s="38">
        <v>0.488</v>
      </c>
      <c r="L75" s="38">
        <v>0</v>
      </c>
      <c r="M75" s="38">
        <v>0</v>
      </c>
      <c r="N75" s="38">
        <v>0</v>
      </c>
      <c r="O75" s="38">
        <v>0</v>
      </c>
      <c r="P75" s="38">
        <v>0</v>
      </c>
      <c r="Q75" s="39">
        <f>SUM(E75:P75)</f>
        <v>0.488</v>
      </c>
      <c r="R75" s="228">
        <f>VALUE((Q75/'2014'!P68)-1)</f>
        <v>0.1577698695136418</v>
      </c>
      <c r="S75" s="155">
        <v>16.5</v>
      </c>
      <c r="T75" s="114">
        <f>VALUE(Q75/S75)</f>
        <v>0.029575757575757575</v>
      </c>
      <c r="U75" s="209">
        <f>VALUE(T75*12/12)</f>
        <v>0.029575757575757575</v>
      </c>
      <c r="V75" s="116">
        <v>-0.003</v>
      </c>
      <c r="W75" s="43">
        <f>SUM(T75,V75)</f>
        <v>0.026575757575757575</v>
      </c>
      <c r="Y75" s="60"/>
      <c r="Z75" s="60"/>
      <c r="AA75" s="60"/>
      <c r="AB75" s="60"/>
    </row>
    <row r="76" spans="25:28" ht="12.75">
      <c r="Y76" s="60"/>
      <c r="Z76" s="60"/>
      <c r="AA76" s="60"/>
      <c r="AB76" s="60"/>
    </row>
    <row r="77" spans="20:28" ht="12.75">
      <c r="T77" s="60"/>
      <c r="Y77" s="60"/>
      <c r="Z77" s="60"/>
      <c r="AA77" s="60"/>
      <c r="AB77" s="60"/>
    </row>
    <row r="78" spans="18:28" ht="12.75">
      <c r="R78" s="60">
        <f>AVERAGE(R7:R77)</f>
        <v>0.0621200782047502</v>
      </c>
      <c r="S78" s="60"/>
      <c r="T78" s="60">
        <f>AVERAGE(T7:T77)</f>
        <v>0.0446546451194994</v>
      </c>
      <c r="U78" s="61">
        <f>AVERAGE(U7:U77)</f>
        <v>0.04509700994421717</v>
      </c>
      <c r="V78" s="60">
        <f>AVERAGE(V7:V77)</f>
        <v>-0.018712121212121215</v>
      </c>
      <c r="W78" s="61">
        <f>AVERAGE(W7:W77)</f>
        <v>0.02594252390737817</v>
      </c>
      <c r="X78" t="s">
        <v>90</v>
      </c>
      <c r="Y78" s="60"/>
      <c r="Z78" s="60"/>
      <c r="AA78" s="60"/>
      <c r="AB78" s="60"/>
    </row>
    <row r="79" spans="25:28" ht="13.5" thickBot="1">
      <c r="Y79" s="60"/>
      <c r="Z79" s="60"/>
      <c r="AA79" s="60"/>
      <c r="AB79" s="60"/>
    </row>
    <row r="80" spans="1:28" ht="13.5" thickBot="1">
      <c r="A80" s="97" t="s">
        <v>91</v>
      </c>
      <c r="B80" s="63"/>
      <c r="C80" s="63"/>
      <c r="D80" s="63"/>
      <c r="E80" s="63"/>
      <c r="F80" s="63"/>
      <c r="G80" s="63"/>
      <c r="H80" s="63"/>
      <c r="I80" s="63"/>
      <c r="J80" s="63"/>
      <c r="K80" s="63"/>
      <c r="L80" s="63"/>
      <c r="M80" s="63"/>
      <c r="N80" s="63"/>
      <c r="O80" s="63"/>
      <c r="P80" s="63"/>
      <c r="Q80" s="63"/>
      <c r="R80" s="63"/>
      <c r="S80" s="63"/>
      <c r="T80" s="63"/>
      <c r="U80" s="63"/>
      <c r="V80" s="63"/>
      <c r="W80" s="134">
        <v>0.081</v>
      </c>
      <c r="Y80" s="60"/>
      <c r="Z80" s="60"/>
      <c r="AA80" s="60"/>
      <c r="AB80" s="60"/>
    </row>
    <row r="81" ht="12.75">
      <c r="A81" t="s">
        <v>137</v>
      </c>
    </row>
    <row r="82" spans="1:20" ht="12.75">
      <c r="A82" s="11" t="s">
        <v>138</v>
      </c>
      <c r="S82" s="65"/>
      <c r="T82" t="s">
        <v>92</v>
      </c>
    </row>
    <row r="83" spans="1:20" ht="12.75">
      <c r="A83" s="99"/>
      <c r="B83" s="99"/>
      <c r="C83" s="99"/>
      <c r="D83" s="99"/>
      <c r="E83" s="99"/>
      <c r="F83" s="99"/>
      <c r="G83" s="99"/>
      <c r="H83" s="99"/>
      <c r="I83" s="99"/>
      <c r="J83" s="99"/>
      <c r="K83" s="99"/>
      <c r="L83" s="99"/>
      <c r="M83" s="99"/>
      <c r="N83" s="99"/>
      <c r="O83" s="99"/>
      <c r="P83" s="99"/>
      <c r="S83" s="66"/>
      <c r="T83" t="s">
        <v>202</v>
      </c>
    </row>
    <row r="84" spans="1:20" ht="12.75">
      <c r="A84" s="152"/>
      <c r="B84" s="99"/>
      <c r="C84" s="99"/>
      <c r="D84" s="99"/>
      <c r="E84" s="99"/>
      <c r="F84" s="99"/>
      <c r="G84" s="99"/>
      <c r="H84" s="99"/>
      <c r="I84" s="99"/>
      <c r="J84" s="99"/>
      <c r="K84" s="99"/>
      <c r="L84" s="99"/>
      <c r="M84" s="99"/>
      <c r="N84" s="99"/>
      <c r="O84" s="99"/>
      <c r="P84" s="99"/>
      <c r="S84" s="67"/>
      <c r="T84" t="s">
        <v>203</v>
      </c>
    </row>
    <row r="85" spans="1:20" ht="12.75">
      <c r="A85" s="238" t="s">
        <v>231</v>
      </c>
      <c r="C85" s="99"/>
      <c r="D85" s="100"/>
      <c r="E85" s="100"/>
      <c r="F85" s="100"/>
      <c r="G85" s="100"/>
      <c r="H85" s="100"/>
      <c r="I85" s="100"/>
      <c r="J85" s="100"/>
      <c r="K85" s="100"/>
      <c r="L85" s="100"/>
      <c r="M85" s="100"/>
      <c r="N85" s="100"/>
      <c r="O85" s="100"/>
      <c r="P85" s="100"/>
      <c r="S85" s="68"/>
      <c r="T85" s="69" t="s">
        <v>204</v>
      </c>
    </row>
    <row r="86" spans="1:20" ht="12.75">
      <c r="A86" s="237" t="s">
        <v>235</v>
      </c>
      <c r="B86" s="194"/>
      <c r="C86" s="99"/>
      <c r="D86" s="99"/>
      <c r="E86" s="99"/>
      <c r="F86" s="99"/>
      <c r="G86" s="99"/>
      <c r="H86" s="99"/>
      <c r="I86" s="99"/>
      <c r="J86" s="99"/>
      <c r="K86" s="99"/>
      <c r="L86" s="99"/>
      <c r="M86" s="99"/>
      <c r="N86" s="99"/>
      <c r="O86" s="99"/>
      <c r="P86" s="99"/>
      <c r="Q86" s="99"/>
      <c r="R86" s="99"/>
      <c r="S86" s="70"/>
      <c r="T86" t="s">
        <v>205</v>
      </c>
    </row>
    <row r="87" spans="1:19" ht="12.75">
      <c r="A87" s="235" t="s">
        <v>232</v>
      </c>
      <c r="B87" s="74"/>
      <c r="C87" s="99"/>
      <c r="D87" s="99"/>
      <c r="E87" s="99"/>
      <c r="F87" s="99"/>
      <c r="G87" s="99"/>
      <c r="H87" s="99"/>
      <c r="I87" s="99"/>
      <c r="J87" s="99"/>
      <c r="K87" s="99"/>
      <c r="L87" s="99"/>
      <c r="M87" s="99"/>
      <c r="N87" s="99"/>
      <c r="O87" s="99"/>
      <c r="P87" s="99"/>
      <c r="Q87" s="99"/>
      <c r="R87" s="99"/>
      <c r="S87" s="99"/>
    </row>
    <row r="88" ht="12.75">
      <c r="A88" s="236" t="s">
        <v>233</v>
      </c>
    </row>
    <row r="89" spans="1:23" ht="12.75">
      <c r="A89" t="s">
        <v>236</v>
      </c>
      <c r="C89" s="194"/>
      <c r="D89" s="74"/>
      <c r="E89" s="74"/>
      <c r="F89" s="74"/>
      <c r="G89" s="74"/>
      <c r="H89" s="74"/>
      <c r="I89" s="74"/>
      <c r="J89" s="74"/>
      <c r="K89" s="74"/>
      <c r="L89" s="74"/>
      <c r="M89" s="74"/>
      <c r="N89" s="74"/>
      <c r="O89" s="74"/>
      <c r="P89" s="74"/>
      <c r="Q89" s="131"/>
      <c r="R89" s="169"/>
      <c r="S89" s="195"/>
      <c r="T89" s="196"/>
      <c r="U89" s="197"/>
      <c r="V89" s="123"/>
      <c r="W89" s="147"/>
    </row>
    <row r="90" spans="1:23" ht="12.75">
      <c r="A90" t="s">
        <v>234</v>
      </c>
      <c r="C90" s="74"/>
      <c r="D90" s="74"/>
      <c r="E90" s="74"/>
      <c r="F90" s="74"/>
      <c r="G90" s="74"/>
      <c r="H90" s="74"/>
      <c r="I90" s="74"/>
      <c r="J90" s="74"/>
      <c r="K90" s="74"/>
      <c r="L90" s="74"/>
      <c r="M90" s="74"/>
      <c r="N90" s="74"/>
      <c r="O90" s="74"/>
      <c r="P90" s="74"/>
      <c r="Q90" s="131"/>
      <c r="R90" s="169"/>
      <c r="S90" s="195"/>
      <c r="T90" s="196"/>
      <c r="U90" s="197"/>
      <c r="V90" s="123"/>
      <c r="W90" s="147"/>
    </row>
  </sheetData>
  <sheetProtection selectLockedCells="1" selectUnlockedCells="1"/>
  <conditionalFormatting sqref="U24 U56 U71">
    <cfRule type="cellIs" priority="55" dxfId="380" operator="greaterThan" stopIfTrue="1">
      <formula>6.9</formula>
    </cfRule>
    <cfRule type="cellIs" priority="56" dxfId="379" operator="between" stopIfTrue="1">
      <formula>5</formula>
      <formula>6.9</formula>
    </cfRule>
  </conditionalFormatting>
  <conditionalFormatting sqref="W80 V89:W90 V55:W75 V7:W48">
    <cfRule type="cellIs" priority="57" dxfId="342" operator="greaterThan" stopIfTrue="1">
      <formula>0.009</formula>
    </cfRule>
    <cfRule type="cellIs" priority="58" dxfId="341" operator="lessThan" stopIfTrue="1">
      <formula>-0.009</formula>
    </cfRule>
    <cfRule type="cellIs" priority="59" dxfId="340" operator="between" stopIfTrue="1">
      <formula>-0.009</formula>
      <formula>0.009</formula>
    </cfRule>
  </conditionalFormatting>
  <conditionalFormatting sqref="U72:U75 U57:U70 U55 U25:U48 U7:U23">
    <cfRule type="cellIs" priority="60" dxfId="375" operator="lessThan" stopIfTrue="1">
      <formula>0.03</formula>
    </cfRule>
    <cfRule type="cellIs" priority="61" dxfId="374" operator="between" stopIfTrue="1">
      <formula>0.03</formula>
      <formula>0.04</formula>
    </cfRule>
    <cfRule type="cellIs" priority="62" dxfId="373" operator="between" stopIfTrue="1">
      <formula>0.04</formula>
      <formula>0.06</formula>
    </cfRule>
  </conditionalFormatting>
  <conditionalFormatting sqref="V49:W49">
    <cfRule type="cellIs" priority="49" dxfId="342" operator="greaterThan" stopIfTrue="1">
      <formula>0.009</formula>
    </cfRule>
    <cfRule type="cellIs" priority="50" dxfId="341" operator="lessThan" stopIfTrue="1">
      <formula>-0.009</formula>
    </cfRule>
    <cfRule type="cellIs" priority="51" dxfId="340" operator="between" stopIfTrue="1">
      <formula>-0.009</formula>
      <formula>0.009</formula>
    </cfRule>
  </conditionalFormatting>
  <conditionalFormatting sqref="W50">
    <cfRule type="cellIs" priority="43" dxfId="342" operator="greaterThan" stopIfTrue="1">
      <formula>0.009</formula>
    </cfRule>
    <cfRule type="cellIs" priority="44" dxfId="341" operator="lessThan" stopIfTrue="1">
      <formula>-0.009</formula>
    </cfRule>
    <cfRule type="cellIs" priority="45" dxfId="340" operator="between" stopIfTrue="1">
      <formula>-0.009</formula>
      <formula>0.009</formula>
    </cfRule>
  </conditionalFormatting>
  <conditionalFormatting sqref="U49:U50">
    <cfRule type="cellIs" priority="46" dxfId="375" operator="lessThan" stopIfTrue="1">
      <formula>0.03</formula>
    </cfRule>
    <cfRule type="cellIs" priority="47" dxfId="374" operator="between" stopIfTrue="1">
      <formula>0.03</formula>
      <formula>0.04</formula>
    </cfRule>
    <cfRule type="cellIs" priority="48" dxfId="373" operator="between" stopIfTrue="1">
      <formula>0.04</formula>
      <formula>0.06</formula>
    </cfRule>
  </conditionalFormatting>
  <conditionalFormatting sqref="W51">
    <cfRule type="cellIs" priority="37" dxfId="342" operator="greaterThan" stopIfTrue="1">
      <formula>0.009</formula>
    </cfRule>
    <cfRule type="cellIs" priority="38" dxfId="341" operator="lessThan" stopIfTrue="1">
      <formula>-0.009</formula>
    </cfRule>
    <cfRule type="cellIs" priority="39" dxfId="340" operator="between" stopIfTrue="1">
      <formula>-0.009</formula>
      <formula>0.009</formula>
    </cfRule>
  </conditionalFormatting>
  <conditionalFormatting sqref="U51">
    <cfRule type="cellIs" priority="40" dxfId="375" operator="lessThan" stopIfTrue="1">
      <formula>0.03</formula>
    </cfRule>
    <cfRule type="cellIs" priority="41" dxfId="374" operator="between" stopIfTrue="1">
      <formula>0.03</formula>
      <formula>0.04</formula>
    </cfRule>
    <cfRule type="cellIs" priority="42" dxfId="373" operator="between" stopIfTrue="1">
      <formula>0.04</formula>
      <formula>0.06</formula>
    </cfRule>
  </conditionalFormatting>
  <conditionalFormatting sqref="W52">
    <cfRule type="cellIs" priority="31" dxfId="342" operator="greaterThan" stopIfTrue="1">
      <formula>0.009</formula>
    </cfRule>
    <cfRule type="cellIs" priority="32" dxfId="341" operator="lessThan" stopIfTrue="1">
      <formula>-0.009</formula>
    </cfRule>
    <cfRule type="cellIs" priority="33" dxfId="340" operator="between" stopIfTrue="1">
      <formula>-0.009</formula>
      <formula>0.009</formula>
    </cfRule>
  </conditionalFormatting>
  <conditionalFormatting sqref="U52">
    <cfRule type="cellIs" priority="34" dxfId="375" operator="lessThan" stopIfTrue="1">
      <formula>0.03</formula>
    </cfRule>
    <cfRule type="cellIs" priority="35" dxfId="374" operator="between" stopIfTrue="1">
      <formula>0.03</formula>
      <formula>0.04</formula>
    </cfRule>
    <cfRule type="cellIs" priority="36" dxfId="373" operator="between" stopIfTrue="1">
      <formula>0.04</formula>
      <formula>0.06</formula>
    </cfRule>
  </conditionalFormatting>
  <conditionalFormatting sqref="W53">
    <cfRule type="cellIs" priority="25" dxfId="342" operator="greaterThan" stopIfTrue="1">
      <formula>0.009</formula>
    </cfRule>
    <cfRule type="cellIs" priority="26" dxfId="341" operator="lessThan" stopIfTrue="1">
      <formula>-0.009</formula>
    </cfRule>
    <cfRule type="cellIs" priority="27" dxfId="340" operator="between" stopIfTrue="1">
      <formula>-0.009</formula>
      <formula>0.009</formula>
    </cfRule>
  </conditionalFormatting>
  <conditionalFormatting sqref="U53">
    <cfRule type="cellIs" priority="28" dxfId="375" operator="lessThan" stopIfTrue="1">
      <formula>0.03</formula>
    </cfRule>
    <cfRule type="cellIs" priority="29" dxfId="374" operator="between" stopIfTrue="1">
      <formula>0.03</formula>
      <formula>0.04</formula>
    </cfRule>
    <cfRule type="cellIs" priority="30" dxfId="373" operator="between" stopIfTrue="1">
      <formula>0.04</formula>
      <formula>0.06</formula>
    </cfRule>
  </conditionalFormatting>
  <conditionalFormatting sqref="W54">
    <cfRule type="cellIs" priority="19" dxfId="342" operator="greaterThan" stopIfTrue="1">
      <formula>0.009</formula>
    </cfRule>
    <cfRule type="cellIs" priority="20" dxfId="341" operator="lessThan" stopIfTrue="1">
      <formula>-0.009</formula>
    </cfRule>
    <cfRule type="cellIs" priority="21" dxfId="340" operator="between" stopIfTrue="1">
      <formula>-0.009</formula>
      <formula>0.009</formula>
    </cfRule>
  </conditionalFormatting>
  <conditionalFormatting sqref="U54">
    <cfRule type="cellIs" priority="22" dxfId="375" operator="lessThan" stopIfTrue="1">
      <formula>0.03</formula>
    </cfRule>
    <cfRule type="cellIs" priority="23" dxfId="374" operator="between" stopIfTrue="1">
      <formula>0.03</formula>
      <formula>0.04</formula>
    </cfRule>
    <cfRule type="cellIs" priority="24" dxfId="373" operator="between" stopIfTrue="1">
      <formula>0.04</formula>
      <formula>0.06</formula>
    </cfRule>
  </conditionalFormatting>
  <conditionalFormatting sqref="V50">
    <cfRule type="cellIs" priority="13" dxfId="342" operator="greaterThan" stopIfTrue="1">
      <formula>0.009</formula>
    </cfRule>
    <cfRule type="cellIs" priority="14" dxfId="341" operator="lessThan" stopIfTrue="1">
      <formula>-0.009</formula>
    </cfRule>
    <cfRule type="cellIs" priority="15" dxfId="340" operator="between" stopIfTrue="1">
      <formula>-0.009</formula>
      <formula>0.009</formula>
    </cfRule>
  </conditionalFormatting>
  <conditionalFormatting sqref="V51">
    <cfRule type="cellIs" priority="10" dxfId="342" operator="greaterThan" stopIfTrue="1">
      <formula>0.009</formula>
    </cfRule>
    <cfRule type="cellIs" priority="11" dxfId="341" operator="lessThan" stopIfTrue="1">
      <formula>-0.009</formula>
    </cfRule>
    <cfRule type="cellIs" priority="12" dxfId="340" operator="between" stopIfTrue="1">
      <formula>-0.009</formula>
      <formula>0.009</formula>
    </cfRule>
  </conditionalFormatting>
  <conditionalFormatting sqref="V52">
    <cfRule type="cellIs" priority="7" dxfId="342" operator="greaterThan" stopIfTrue="1">
      <formula>0.009</formula>
    </cfRule>
    <cfRule type="cellIs" priority="8" dxfId="341" operator="lessThan" stopIfTrue="1">
      <formula>-0.009</formula>
    </cfRule>
    <cfRule type="cellIs" priority="9" dxfId="340" operator="between" stopIfTrue="1">
      <formula>-0.009</formula>
      <formula>0.009</formula>
    </cfRule>
  </conditionalFormatting>
  <conditionalFormatting sqref="V53">
    <cfRule type="cellIs" priority="4" dxfId="342" operator="greaterThan" stopIfTrue="1">
      <formula>0.009</formula>
    </cfRule>
    <cfRule type="cellIs" priority="5" dxfId="341" operator="lessThan" stopIfTrue="1">
      <formula>-0.009</formula>
    </cfRule>
    <cfRule type="cellIs" priority="6" dxfId="340" operator="between" stopIfTrue="1">
      <formula>-0.009</formula>
      <formula>0.009</formula>
    </cfRule>
  </conditionalFormatting>
  <conditionalFormatting sqref="V54">
    <cfRule type="cellIs" priority="1" dxfId="342" operator="greaterThan" stopIfTrue="1">
      <formula>0.009</formula>
    </cfRule>
    <cfRule type="cellIs" priority="2" dxfId="341" operator="lessThan" stopIfTrue="1">
      <formula>-0.009</formula>
    </cfRule>
    <cfRule type="cellIs" priority="3" dxfId="340" operator="between" stopIfTrue="1">
      <formula>-0.009</formula>
      <formula>0.009</formula>
    </cfRule>
  </conditionalFormatting>
  <hyperlinks>
    <hyperlink ref="N2" r:id="rId1" display="finanziell umdenken!"/>
    <hyperlink ref="I4" r:id="rId2" display="alle ETF im Musterdepot"/>
    <hyperlink ref="N4" r:id="rId3" display="Chart Euro/US-Dollar"/>
    <hyperlink ref="A7" r:id="rId4" display="Global X SuperDividend ETF"/>
    <hyperlink ref="A8" r:id="rId5" display="SPDR Barclays Capital High Yield Bond ETF"/>
    <hyperlink ref="A9" r:id="rId6" display="PowerShares KBW High Divid.Yield Financ.Portfolio"/>
    <hyperlink ref="A10" r:id="rId7" display="Global X SuperIncome Preferred ETF"/>
    <hyperlink ref="A11" r:id="rId8" display="Peritus High Yield ETF"/>
    <hyperlink ref="A12" r:id="rId9" display="PowerShares KBW Premium Yield Equity REIT Portfolio"/>
    <hyperlink ref="A13" r:id="rId10" display="Arrow Dow Jones Global Yield ETF"/>
    <hyperlink ref="A14" r:id="rId11" display="iShares Multi-Asset Income ETF"/>
    <hyperlink ref="A15" r:id="rId12" display="iShares Global High Yield Corporate Bond"/>
    <hyperlink ref="A16" r:id="rId13" display="Market Vectors Intl High Yield Bond ETF (IHY)"/>
    <hyperlink ref="A17" r:id="rId14" display="iShares Emerging Markets High Yield Bond (EMHY)"/>
    <hyperlink ref="A18" r:id="rId15" display="PowerShares S&amp;P 500® High Dividend Portfolio"/>
    <hyperlink ref="A20" r:id="rId16" display="Global X SuperDividend U.S. ETF"/>
    <hyperlink ref="A21" r:id="rId17" display="First Trust Multi-Asset Diversified Inc (MDIV)"/>
    <hyperlink ref="A22" r:id="rId18" display="PowerShares CEF Income Composite Portfolio"/>
    <hyperlink ref="A23" r:id="rId19" display="iShares JPMorgan $ Emerging Markets Bond Fund"/>
    <hyperlink ref="A25" r:id="rId20" display="iShares STOXX Global Select Dividend 100 (DE)"/>
    <hyperlink ref="A26" r:id="rId21" display="iShares DowJones Asia Pacif.Select Divid. 30 (DE)"/>
    <hyperlink ref="A27" r:id="rId22" display="SPDR S&amp;P International Dividend ETF"/>
    <hyperlink ref="A28" r:id="rId23" display="Deka DAXplus® Maximum Dividend"/>
    <hyperlink ref="A29" r:id="rId24" display="iShares STOXX Europe Select Dividend 30 (DE)"/>
    <hyperlink ref="A30" r:id="rId25" display="iShares EURO STOXX Select Dividend 30 (DE)"/>
    <hyperlink ref="A31" r:id="rId26" display="Deka EURO STOXX select dividend 30"/>
    <hyperlink ref="A32" r:id="rId27" display="iShares Euro STOXX (DE)"/>
    <hyperlink ref="A33" r:id="rId28" display="iShares STOXX Europe 600 (DE)"/>
    <hyperlink ref="A34" r:id="rId29" display="IShares DOW JONES U.S. select dividend (DE)"/>
    <hyperlink ref="A35" r:id="rId30" display="iShares EURO STOXX Telecommunications (DE)"/>
    <hyperlink ref="A36" r:id="rId31" display="IShares STOXX EUROPE 600 UTILITIES (DE)"/>
    <hyperlink ref="A37" r:id="rId32" display="iShares Asia Property Yield UCITS ETF"/>
    <hyperlink ref="A38" r:id="rId33" display="Global X MLP ETF"/>
    <hyperlink ref="A39" r:id="rId34" display="Deka iBoxx EUR Liquid Corporates Diversified"/>
    <hyperlink ref="A40" r:id="rId35" display="iShares Emerging Markets Dividend UCITS ETF"/>
    <hyperlink ref="A41" r:id="rId36" display="Guggenheim S&amp;P Global Dividend Opportunities Index ETF"/>
    <hyperlink ref="A42" r:id="rId37" display="Market Vectors® Mortgage REIT Income ETF(MORT)"/>
    <hyperlink ref="A43" r:id="rId38" display="FTSE NAREIT Mortgage Plus Capped Index Fund"/>
    <hyperlink ref="A44" r:id="rId39" display="SPDR S&amp;P Global Dividend Aristocrats UCITS ETF"/>
    <hyperlink ref="A45" r:id="rId40" display="SPDR S&amp;P US DIVIDEND ARISTOCRATS ETF"/>
    <hyperlink ref="A46" r:id="rId41" display="PowerShares Global Listed Private Equity Portfolio"/>
    <hyperlink ref="A47" r:id="rId42" display="iShares Euro Governm. Bd. Capped 10.5+yr ETF"/>
    <hyperlink ref="A48" r:id="rId43" display="Vanguard FTSE All-World H. Divid. Yld UCITS ETF"/>
    <hyperlink ref="A55" r:id="rId44" display="iShares $ Corporate Bond UCITS ETF"/>
    <hyperlink ref="A57" r:id="rId45" display="IShares Markit IBoxx Euro High Yield"/>
    <hyperlink ref="A58" r:id="rId46" display="iShares Markit iBoxx $ High Yield Capped Bond"/>
    <hyperlink ref="A59" r:id="rId47" display="SPDR Barclays Capital Euro High Yield Bond ETF"/>
    <hyperlink ref="A60" r:id="rId48" display="iShares Barclays Cap. Emerg. Mark. Local Govt Bond (IUSP)"/>
    <hyperlink ref="A61" r:id="rId49" display="iShares Morningstar $ Emerg. Mark. Corporate Bd"/>
    <hyperlink ref="A65" r:id="rId50" display="SPDR BofA Merrill Lynch Em.Ma. Corp. Bd. ETF"/>
    <hyperlink ref="A66" r:id="rId51" display="iShares Global Corporate Bond"/>
    <hyperlink ref="A67" r:id="rId52" display="iShares Global High Yield Corp Bond ETF (HYLD)"/>
    <hyperlink ref="A68" r:id="rId53" display="SPDR S&amp;P Pan Asia Dividend Aristocrats UCITS ETF"/>
    <hyperlink ref="A69" r:id="rId54" display="SPDR® S&amp;P® Euro Dividend Aristocrats UCITS ETF"/>
    <hyperlink ref="A70" r:id="rId55" display="SPDR S&amp;P Emerging Markets Dividende ETF"/>
    <hyperlink ref="A72" r:id="rId56" display="DB x-trackers STOXX global select dividend 100"/>
    <hyperlink ref="A73" r:id="rId57" display="BL Equities Dividend A EUR"/>
    <hyperlink ref="A74" r:id="rId58" display="DWS Top Dividende"/>
    <hyperlink ref="A75" r:id="rId59" display="IShares DIVDAX (DE)"/>
    <hyperlink ref="A80" r:id="rId60" display="MSCI ACWI World"/>
    <hyperlink ref="S74" r:id="rId61" display="http://www.comdirect.de/inf/fonds/detail/uebersicht.html?ID_NOTATION=7166729"/>
    <hyperlink ref="S75" r:id="rId62" display="http://www.comdirect.de/inf/etfs/detail/uebersicht.html?ID_NOTATION=11567221"/>
    <hyperlink ref="S72" r:id="rId63" display="http://www.comdirect.de/inf/etfs/detail/uebersicht.html?ID_NOTATION=18084739"/>
    <hyperlink ref="S73" r:id="rId64" display="http://www.comdirect.de/inf/fonds/detail/uebersicht.html?ID_NOTATION=65156439"/>
    <hyperlink ref="S57" r:id="rId65" display="https://kunde.comdirect.de/inf/etfs/detail/uebersicht.html?ID_NOTATION=116984614"/>
    <hyperlink ref="S59" r:id="rId66" display="http://www.comdirect.de/inf/etfs/detail/uebersicht.html?ID_NOTATION=58866129"/>
    <hyperlink ref="S60" r:id="rId67" display="http://www.comdirect.de/inf/etfs/detail/uebersicht.html?ID_NOTATION=48067020"/>
    <hyperlink ref="S58" r:id="rId68" display="https://kunde.comdirect.de/inf/etfs/detail/uebersicht.html?ID_NOTATION=116984612"/>
    <hyperlink ref="S61" r:id="rId69" display="http://www.comdirect.de/inf/etfs/detail/uebersicht.html?ID_NOTATION=66279495"/>
    <hyperlink ref="S70" r:id="rId70" display="http://www.comdirect.de/inf/etfs/detail/uebersicht.html?ID_NOTATION=52939550"/>
    <hyperlink ref="S66" r:id="rId71" display="http://www.comdirect.de/inf/etfs/detail/uebersicht.html?ID_NOTATION=72661433"/>
    <hyperlink ref="S69" r:id="rId72" display="http://www.comdirect.de/inf/etfs/detail/uebersicht.html?ID_NOTATION=59438340"/>
    <hyperlink ref="S68" r:id="rId73" display="https://www.comdirect.de/inf/etfs/detail/uebersicht.html?ID_NOTATION=81184384"/>
    <hyperlink ref="S67" r:id="rId74" display="http://www.comdirect.de/inf/etfs/detail/uebersicht.html?ID_NOTATION=76163608"/>
    <hyperlink ref="S9" r:id="rId75" display="http://www.comdirect.de/inf/fonds/detail/uebersicht.html?BRANCHEN_FILTER=false&amp;ID_NOTATION=52340463"/>
    <hyperlink ref="S7" r:id="rId76" display="http://www.comdirect.de/inf/fonds/detail/uebersicht.html?ID_NOTATION=47219298"/>
    <hyperlink ref="S23" r:id="rId77" display="http://www.comdirect.de/inf/etfs/detail/uebersicht.html?ID_NOTATION=28089426"/>
    <hyperlink ref="S8" r:id="rId78" display="http://www.comdirect.de/inf/fonds/detail/uebersicht.html?ID_NOTATION=20525087"/>
    <hyperlink ref="S10" r:id="rId79" display="https://www.comdirect.de/inf/fonds/detail/uebersicht.html?ID_NOTATION=67117572"/>
    <hyperlink ref="S11" r:id="rId80" display="http://www.comdirect.de/inf/fonds/detail/uebersicht.html?ID_NOTATION=40833017"/>
    <hyperlink ref="S12" r:id="rId81" display="http://www.comdirect.de/inf/fonds/detail/uebersicht.html?ID_NOTATION=40890273"/>
    <hyperlink ref="S13" r:id="rId82" display="https://www.comdirect.de/inf/fonds/detail/uebersicht.html?ID_NOTATION=63691041"/>
    <hyperlink ref="S15" r:id="rId83" display="http://www.comdirect.de/inf/fonds/detail/uebersicht.html?ID_NOTATION=61976248"/>
    <hyperlink ref="S16:S17" r:id="rId84" display="http://www.comdirect.de/inf/fonds/detail/uebersicht.html?ID_NOTATION=61976248"/>
    <hyperlink ref="S17" r:id="rId85" display="https://www.comdirect.de/inf/fonds/detail/uebersicht.html?ID_NOTATION=61976247"/>
    <hyperlink ref="S16" r:id="rId86" display="https://www.comdirect.de/inf/fonds/detail/uebersicht.html?ID_NOTATION=61976450"/>
    <hyperlink ref="S18" r:id="rId87" display="http://www.comdirect.de/inf/fonds/detail/uebersicht.html?ID_NOTATION=71914217"/>
    <hyperlink ref="S14" r:id="rId88" display="https://www.comdirect.de/inf/fonds/detail/uebersicht.html?ID_NOTATION=61976250"/>
    <hyperlink ref="S20" r:id="rId89" display="http://www.comdirect.de/inf/fonds/detail/uebersicht.html?ID_NOTATION=78294845"/>
    <hyperlink ref="S21" r:id="rId90" display="10"/>
    <hyperlink ref="S22" r:id="rId91" display="https://www.comdirect.de/inf/fonds/detail/uebersicht.html?ID_NOTATION=52440327"/>
    <hyperlink ref="S38" r:id="rId92" display="http://www.comdirect.de/inf/fonds/detail/uebersicht.html?ID_NOTATION=62659579"/>
    <hyperlink ref="S39" r:id="rId93" display="http://www.comdirect.de/inf/etfs/detail/uebersicht.html?ID_NOTATION=34073179"/>
    <hyperlink ref="S25" r:id="rId94" display="http://www.comdirect.de/inf/etfs/detail/uebersicht.html?ID_NOTATION=31122306"/>
    <hyperlink ref="S26" r:id="rId95" display="http://www.comdirect.de/inf/etfs/detail/uebersicht.html?ID_NOTATION=14482723"/>
    <hyperlink ref="S27" r:id="rId96" display="http://www.comdirect.de/inf/fonds/detail/uebersicht.html?ID_NOTATION=30820855"/>
    <hyperlink ref="S28" r:id="rId97" display="http://www.comdirect.de/inf/etfs/detail/uebersicht.html?ID_NOTATION=28573062"/>
    <hyperlink ref="S29" r:id="rId98" display="http://www.comdirect.de/inf/etfs/detail/uebersicht.html?ID_NOTATION=11796470"/>
    <hyperlink ref="S31" r:id="rId99" display="http://www.comdirect.de/inf/etfs/detail/uebersicht.html?ID_NOTATION=23424070"/>
    <hyperlink ref="S34" r:id="rId100" display="http://www.comdirect.de/inf/etfs/detail/uebersicht.html?ID_NOTATION=12990613"/>
    <hyperlink ref="S35" r:id="rId101" display="http://www.comdirect.de/inf/etfs/detail/uebersicht.html?ID_NOTATION=2964871"/>
    <hyperlink ref="S36" r:id="rId102" display="http://www.comdirect.de/inf/etfs/detail/uebersicht.html?ID_NOTATION=46606931"/>
    <hyperlink ref="S37" r:id="rId103" display="http://www.comdirect.de/inf/etfs/detail/uebersicht.html?ID_NOTATION=17166578"/>
    <hyperlink ref="S55" r:id="rId104" display="http://www.comdirect.de/inf/etfs/detail/uebersicht.html?ID_NOTATION=14189754"/>
    <hyperlink ref="S30" r:id="rId105" display="http://www.comdirect.de/inf/etfs/detail/uebersicht.html?ID_NOTATION=11796469"/>
    <hyperlink ref="S40" r:id="rId106" display="https://www.comdirect.de/inf/etfs/detail/uebersicht.html?ID_NOTATION=64237534"/>
    <hyperlink ref="S41" r:id="rId107" display="https://www.comdirect.de/inf/fonds/detail/uebersicht.html?ID_NOTATION=52059459"/>
    <hyperlink ref="S42" r:id="rId108" display="http://www.comdirect.de/inf/fonds/detail/uebersicht.html?ID_NOTATION=50171986"/>
    <hyperlink ref="S43" r:id="rId109" display="http://www.comdirect.de/inf/fonds/detail/uebersicht.html?ID_NOTATION=52340437"/>
    <hyperlink ref="S44" r:id="rId110" display="https://www.comdirect.de/inf/etfs/detail/uebersicht.html?ID_NOTATION=81184385"/>
    <hyperlink ref="S45" r:id="rId111" display="https://www.comdirect.de/inf/etfs/detail/uebersicht.html?ID_NOTATION=52939551"/>
    <hyperlink ref="S48" r:id="rId112" display="https://kunde.comdirect.de/inf/fonds/detail/uebersicht.html?ID_NOTATION=81696703"/>
    <hyperlink ref="S32" r:id="rId113" display="https://kunde.comdirect.de/inf/etfs/detail/uebersicht.html?ID_NOTATION=11796046"/>
    <hyperlink ref="S33" r:id="rId114" display="https://kunde.comdirect.de/inf/etfs/detail/uebersicht.html?ID_NOTATION=9380678"/>
    <hyperlink ref="S46" r:id="rId115" display="https://www.comdirect.de/inf/fonds/detail/uebersicht.html?ID_NOTATION=15917124"/>
    <hyperlink ref="S47" r:id="rId116" display="https://www.comdirect.de/inf/etfs/detail/uebersicht.html?ID_NOTATION=15140396"/>
    <hyperlink ref="S62" r:id="rId117" display="https://kunde.comdirect.de/inf/etfs/detail/uebersicht.html?ID_NOTATION=62007325"/>
    <hyperlink ref="S65" r:id="rId118" display="https://kunde.comdirect.de/inf/etfs/detail/uebersicht.html?ID_NOTATION=64321152"/>
    <hyperlink ref="S63" r:id="rId119" display="https://kunde.comdirect.de/inf/etfs/detail/uebersicht.html?ID_NOTATION=17166574"/>
    <hyperlink ref="A63" r:id="rId120" display="iShares Euro Governm. Bond 15-30yr ETF"/>
    <hyperlink ref="S64" r:id="rId121" display="https://kunde.comdirect.de/inf/etfs/detail/uebersicht.html?ID_NOTATION=17166573"/>
    <hyperlink ref="A64" r:id="rId122" display="iShares $ Treasury Bond 7-10yr UCITS ETF"/>
    <hyperlink ref="A62" r:id="rId123" display="SPDR Citi Asia Local Government Bond UCITS ETF"/>
    <hyperlink ref="S49" r:id="rId124" display="https://www.comdirect.de/inf/etfs/detail/uebersicht.html?ID_NOTATION=125387047"/>
    <hyperlink ref="S50" r:id="rId125" display="https://www.comdirect.de/inf/etfs/detail/uebersicht.html?ID_NOTATION=125387048"/>
    <hyperlink ref="S51" r:id="rId126" display="https://www.comdirect.de/inf/etfs/detail/uebersicht.html?ID_NOTATION=125387049"/>
    <hyperlink ref="S52" r:id="rId127" display="https://www.comdirect.de/inf/etfs/detail/uebersicht.html?ID_NOTATION=125874879"/>
    <hyperlink ref="S53" r:id="rId128" display="https://www.comdirect.de/inf/etfs/detail/uebersicht.html?ID_NOTATION=125874876"/>
    <hyperlink ref="A50" r:id="rId129" display="WisdomTree Europe SmallCap Dividend UCITS ETF"/>
    <hyperlink ref="A49" r:id="rId130" display="WisdomTree Europe Equity Income UCITS ETF"/>
    <hyperlink ref="A51" r:id="rId131" display="WisdomTree US Equity Income UCITS ETF"/>
    <hyperlink ref="A52" r:id="rId132" display="WisdomTree US SmallCap Dividend UCITS ETF"/>
    <hyperlink ref="A53" r:id="rId133" display="WisdomTree Emerging Markets Equity Income UCITS ETF"/>
    <hyperlink ref="A54" r:id="rId134" display="WisdomTree Em.Ma. SmallCap Divid. ETF"/>
    <hyperlink ref="S54" r:id="rId135" display="https://www.comdirect.de/inf/etfs/detail/uebersicht.html?ID_NOTATION=125387068"/>
    <hyperlink ref="S19" r:id="rId136" display="https://kunde.comdirect.de/inf/fonds/detail/uebersicht.html?ID_NOTATION=127596995"/>
    <hyperlink ref="A19" r:id="rId137" display="Global X SuperDividend REIT ETF"/>
    <hyperlink ref="A85" r:id="rId138" display="Wohlstand durch Aktien"/>
  </hyperlinks>
  <printOptions/>
  <pageMargins left="0.7479166666666667" right="0.7479166666666667" top="0.9840277777777777" bottom="0.9840277777777777" header="0.5118055555555555" footer="0.5118055555555555"/>
  <pageSetup fitToHeight="1" fitToWidth="1" horizontalDpi="300" verticalDpi="300" orientation="landscape" paperSize="9" r:id="rId142"/>
  <drawing r:id="rId141"/>
  <legacyDrawing r:id="rId140"/>
</worksheet>
</file>

<file path=xl/worksheets/sheet6.xml><?xml version="1.0" encoding="utf-8"?>
<worksheet xmlns="http://schemas.openxmlformats.org/spreadsheetml/2006/main" xmlns:r="http://schemas.openxmlformats.org/officeDocument/2006/relationships">
  <sheetPr>
    <pageSetUpPr fitToPage="1"/>
  </sheetPr>
  <dimension ref="A1:AC101"/>
  <sheetViews>
    <sheetView tabSelected="1" zoomScalePageLayoutView="0" workbookViewId="0" topLeftCell="A1">
      <selection activeCell="Z80" sqref="Z80"/>
    </sheetView>
  </sheetViews>
  <sheetFormatPr defaultColWidth="11.421875" defaultRowHeight="12.75"/>
  <cols>
    <col min="1" max="1" width="35.7109375" style="0" customWidth="1"/>
    <col min="2" max="2" width="12.28125" style="0" customWidth="1"/>
    <col min="3" max="3" width="4.7109375" style="0" customWidth="1"/>
    <col min="4" max="4" width="8.28125" style="0" customWidth="1"/>
    <col min="5" max="16" width="5.7109375" style="0" customWidth="1"/>
    <col min="17" max="18" width="6.7109375" style="0" customWidth="1"/>
    <col min="19" max="19" width="8.28125" style="0" customWidth="1"/>
    <col min="20" max="20" width="6.7109375" style="0" customWidth="1"/>
    <col min="21" max="21" width="7.7109375" style="0" customWidth="1"/>
    <col min="22" max="22" width="6.7109375" style="0" customWidth="1"/>
    <col min="23" max="24" width="7.7109375" style="0" customWidth="1"/>
    <col min="26" max="29" width="8.7109375" style="0" customWidth="1"/>
  </cols>
  <sheetData>
    <row r="1" spans="1:26" ht="15.75">
      <c r="A1" s="1" t="s">
        <v>0</v>
      </c>
      <c r="B1" s="2"/>
      <c r="C1" s="2"/>
      <c r="D1" s="2"/>
      <c r="E1" s="2"/>
      <c r="F1" s="2"/>
      <c r="G1" s="2"/>
      <c r="H1" s="2"/>
      <c r="I1" s="3"/>
      <c r="J1" s="3"/>
      <c r="K1" s="3"/>
      <c r="L1" s="3"/>
      <c r="M1" s="3"/>
      <c r="N1" s="3"/>
      <c r="O1" s="3"/>
      <c r="P1" s="3"/>
      <c r="Q1" s="3"/>
      <c r="R1" s="71" t="s">
        <v>97</v>
      </c>
      <c r="S1" s="4" t="s">
        <v>1</v>
      </c>
      <c r="T1" s="6" t="s">
        <v>2</v>
      </c>
      <c r="U1" s="4" t="s">
        <v>3</v>
      </c>
      <c r="V1" s="6" t="s">
        <v>4</v>
      </c>
      <c r="W1" s="4" t="s">
        <v>5</v>
      </c>
      <c r="X1" s="135" t="s">
        <v>179</v>
      </c>
      <c r="Z1" s="136"/>
    </row>
    <row r="2" spans="1:24" ht="15.75">
      <c r="A2" s="1" t="s">
        <v>6</v>
      </c>
      <c r="B2" s="3"/>
      <c r="C2" s="3"/>
      <c r="D2" s="3"/>
      <c r="E2" s="3"/>
      <c r="F2" s="3"/>
      <c r="G2" s="3"/>
      <c r="H2" s="3"/>
      <c r="I2" s="3"/>
      <c r="J2" s="3"/>
      <c r="K2" s="3"/>
      <c r="L2" s="3"/>
      <c r="M2" s="3"/>
      <c r="N2" s="7" t="s">
        <v>7</v>
      </c>
      <c r="O2" s="3"/>
      <c r="P2" s="3"/>
      <c r="Q2" s="3"/>
      <c r="R2" s="72" t="s">
        <v>98</v>
      </c>
      <c r="S2" s="8" t="s">
        <v>8</v>
      </c>
      <c r="T2" s="5" t="s">
        <v>9</v>
      </c>
      <c r="U2" s="8" t="s">
        <v>9</v>
      </c>
      <c r="V2" s="5" t="s">
        <v>10</v>
      </c>
      <c r="W2" s="9" t="s">
        <v>11</v>
      </c>
      <c r="X2" s="137" t="s">
        <v>180</v>
      </c>
    </row>
    <row r="3" spans="1:24" ht="13.5" thickBot="1">
      <c r="A3" s="3" t="s">
        <v>269</v>
      </c>
      <c r="B3" s="3"/>
      <c r="C3" s="3"/>
      <c r="D3" s="3"/>
      <c r="E3" s="3"/>
      <c r="F3" s="3"/>
      <c r="G3" s="3"/>
      <c r="H3" s="3"/>
      <c r="I3" s="3"/>
      <c r="J3" s="3"/>
      <c r="K3" s="3"/>
      <c r="L3" s="3"/>
      <c r="M3" s="3"/>
      <c r="N3" s="3"/>
      <c r="O3" s="3"/>
      <c r="P3" s="3"/>
      <c r="Q3" s="3"/>
      <c r="R3" s="73"/>
      <c r="S3" s="10" t="s">
        <v>4</v>
      </c>
      <c r="T3" s="16" t="s">
        <v>12</v>
      </c>
      <c r="U3" s="10" t="s">
        <v>239</v>
      </c>
      <c r="V3" s="16">
        <v>2016</v>
      </c>
      <c r="W3" s="10">
        <v>2016</v>
      </c>
      <c r="X3" s="138" t="s">
        <v>182</v>
      </c>
    </row>
    <row r="4" spans="6:29" ht="12.75">
      <c r="F4" s="11">
        <v>2016</v>
      </c>
      <c r="H4" s="139" t="s">
        <v>183</v>
      </c>
      <c r="I4" s="13" t="s">
        <v>184</v>
      </c>
      <c r="N4" s="13" t="s">
        <v>100</v>
      </c>
      <c r="R4" s="71" t="s">
        <v>101</v>
      </c>
      <c r="S4" s="4" t="s">
        <v>14</v>
      </c>
      <c r="T4" s="4" t="s">
        <v>15</v>
      </c>
      <c r="U4" s="4" t="s">
        <v>16</v>
      </c>
      <c r="V4" s="6" t="s">
        <v>17</v>
      </c>
      <c r="W4" s="12" t="s">
        <v>18</v>
      </c>
      <c r="X4" s="135" t="s">
        <v>185</v>
      </c>
      <c r="Y4" s="74"/>
      <c r="Z4" s="136"/>
      <c r="AA4" s="136"/>
      <c r="AB4" s="136"/>
      <c r="AC4" s="136"/>
    </row>
    <row r="5" spans="1:29" ht="12.75">
      <c r="A5" t="s">
        <v>19</v>
      </c>
      <c r="B5" t="s">
        <v>20</v>
      </c>
      <c r="C5" t="s">
        <v>214</v>
      </c>
      <c r="D5" t="s">
        <v>21</v>
      </c>
      <c r="R5" s="72" t="s">
        <v>102</v>
      </c>
      <c r="S5" s="8" t="s">
        <v>23</v>
      </c>
      <c r="T5" s="8" t="s">
        <v>16</v>
      </c>
      <c r="U5" s="8" t="s">
        <v>240</v>
      </c>
      <c r="V5" s="5" t="s">
        <v>25</v>
      </c>
      <c r="W5" s="9" t="s">
        <v>16</v>
      </c>
      <c r="X5" s="137" t="s">
        <v>187</v>
      </c>
      <c r="Z5" s="136"/>
      <c r="AA5" s="136"/>
      <c r="AB5" s="136"/>
      <c r="AC5" s="136"/>
    </row>
    <row r="6" spans="1:24" ht="13.5" thickBot="1">
      <c r="A6" s="14"/>
      <c r="C6" t="s">
        <v>215</v>
      </c>
      <c r="D6" s="14"/>
      <c r="E6" t="s">
        <v>26</v>
      </c>
      <c r="F6" t="s">
        <v>27</v>
      </c>
      <c r="G6" t="s">
        <v>28</v>
      </c>
      <c r="H6" t="s">
        <v>29</v>
      </c>
      <c r="I6" t="s">
        <v>30</v>
      </c>
      <c r="J6" t="s">
        <v>31</v>
      </c>
      <c r="K6" t="s">
        <v>31</v>
      </c>
      <c r="L6" t="s">
        <v>32</v>
      </c>
      <c r="M6" t="s">
        <v>33</v>
      </c>
      <c r="N6" t="s">
        <v>34</v>
      </c>
      <c r="O6" t="s">
        <v>35</v>
      </c>
      <c r="P6" t="s">
        <v>36</v>
      </c>
      <c r="Q6">
        <v>2015</v>
      </c>
      <c r="R6" s="243" t="s">
        <v>104</v>
      </c>
      <c r="S6" s="15"/>
      <c r="T6" s="15"/>
      <c r="U6" s="217"/>
      <c r="V6" s="16">
        <v>2016</v>
      </c>
      <c r="W6" s="10">
        <v>2016</v>
      </c>
      <c r="X6" s="138" t="s">
        <v>188</v>
      </c>
    </row>
    <row r="7" spans="1:29" ht="12.75">
      <c r="A7" s="17" t="s">
        <v>37</v>
      </c>
      <c r="B7" s="18" t="s">
        <v>38</v>
      </c>
      <c r="C7" s="221">
        <v>0.58</v>
      </c>
      <c r="D7" s="18" t="s">
        <v>39</v>
      </c>
      <c r="E7" s="19">
        <v>0.11</v>
      </c>
      <c r="F7" s="19">
        <v>0.111</v>
      </c>
      <c r="G7" s="19">
        <v>0.1095</v>
      </c>
      <c r="H7" s="19">
        <v>0.105</v>
      </c>
      <c r="I7" s="19">
        <v>0.106</v>
      </c>
      <c r="J7" s="19">
        <v>0.1064</v>
      </c>
      <c r="K7" s="19">
        <v>0.108</v>
      </c>
      <c r="L7" s="19">
        <v>0.108</v>
      </c>
      <c r="M7" s="19">
        <v>0.107</v>
      </c>
      <c r="N7" s="19">
        <v>0.113</v>
      </c>
      <c r="O7" s="19"/>
      <c r="P7" s="19"/>
      <c r="Q7" s="20">
        <f aca="true" t="shared" si="0" ref="Q7:Q23">SUM(E7:P7)</f>
        <v>1.0838999999999999</v>
      </c>
      <c r="R7" s="240">
        <f>VALUE((Q7/'2015'!Q7)-1)</f>
        <v>-0.1641088918022674</v>
      </c>
      <c r="S7" s="154">
        <v>18</v>
      </c>
      <c r="T7" s="89">
        <f aca="true" t="shared" si="1" ref="T7:T23">VALUE(Q7/S7)</f>
        <v>0.06021666666666666</v>
      </c>
      <c r="U7" s="206">
        <f>VALUE(T7*12/10)</f>
        <v>0.07225999999999999</v>
      </c>
      <c r="V7" s="111">
        <v>0.044</v>
      </c>
      <c r="W7" s="32">
        <f aca="true" t="shared" si="2" ref="W7:W23">SUM(T7,V7)</f>
        <v>0.10421666666666665</v>
      </c>
      <c r="X7" s="141" t="s">
        <v>237</v>
      </c>
      <c r="Z7" s="60"/>
      <c r="AA7" s="60"/>
      <c r="AB7" s="60"/>
      <c r="AC7" s="60"/>
    </row>
    <row r="8" spans="1:29" ht="12.75">
      <c r="A8" s="25" t="s">
        <v>41</v>
      </c>
      <c r="B8" s="26" t="s">
        <v>105</v>
      </c>
      <c r="C8" s="222">
        <v>0.4</v>
      </c>
      <c r="D8" s="26" t="s">
        <v>39</v>
      </c>
      <c r="E8" s="27">
        <v>0.173</v>
      </c>
      <c r="F8" s="27">
        <v>0.156</v>
      </c>
      <c r="G8" s="27">
        <v>0.172</v>
      </c>
      <c r="H8" s="27">
        <v>0.161</v>
      </c>
      <c r="I8" s="27">
        <v>0.159</v>
      </c>
      <c r="J8" s="27">
        <v>0.1645</v>
      </c>
      <c r="K8" s="27">
        <v>0.168</v>
      </c>
      <c r="L8" s="27">
        <v>0.169</v>
      </c>
      <c r="M8" s="27">
        <v>0.165</v>
      </c>
      <c r="N8" s="27">
        <v>0.167</v>
      </c>
      <c r="O8" s="27"/>
      <c r="P8" s="27"/>
      <c r="Q8" s="28">
        <f t="shared" si="0"/>
        <v>1.6545</v>
      </c>
      <c r="R8" s="241">
        <f>VALUE((Q8/'2015'!Q8)-1)</f>
        <v>-0.1748952722920406</v>
      </c>
      <c r="S8" s="154">
        <v>30.9</v>
      </c>
      <c r="T8" s="89">
        <f t="shared" si="1"/>
        <v>0.05354368932038835</v>
      </c>
      <c r="U8" s="207">
        <f>VALUE(T8*12/10)</f>
        <v>0.06425242718446603</v>
      </c>
      <c r="V8" s="111">
        <v>0.089</v>
      </c>
      <c r="W8" s="32">
        <f t="shared" si="2"/>
        <v>0.14254368932038836</v>
      </c>
      <c r="X8" s="141" t="s">
        <v>237</v>
      </c>
      <c r="Z8" s="60"/>
      <c r="AA8" s="60"/>
      <c r="AB8" s="60"/>
      <c r="AC8" s="60"/>
    </row>
    <row r="9" spans="1:29" ht="12.75">
      <c r="A9" s="25" t="s">
        <v>43</v>
      </c>
      <c r="B9" s="26" t="s">
        <v>44</v>
      </c>
      <c r="C9" s="222">
        <v>1.55</v>
      </c>
      <c r="D9" s="26" t="s">
        <v>39</v>
      </c>
      <c r="E9" s="27">
        <v>0.128</v>
      </c>
      <c r="F9" s="27">
        <v>0.1466</v>
      </c>
      <c r="G9" s="27">
        <v>0.1578</v>
      </c>
      <c r="H9" s="27">
        <v>0.184</v>
      </c>
      <c r="I9" s="27">
        <v>0.161</v>
      </c>
      <c r="J9" s="27">
        <v>0.156</v>
      </c>
      <c r="K9" s="27">
        <v>0.156</v>
      </c>
      <c r="L9" s="27">
        <v>0.153</v>
      </c>
      <c r="M9" s="27">
        <v>0.135</v>
      </c>
      <c r="N9" s="27"/>
      <c r="O9" s="27"/>
      <c r="P9" s="27"/>
      <c r="Q9" s="28">
        <f t="shared" si="0"/>
        <v>1.3774000000000002</v>
      </c>
      <c r="R9" s="241">
        <f>VALUE((Q9/'2015'!Q9)-1)</f>
        <v>-0.18530786064943505</v>
      </c>
      <c r="S9" s="154">
        <v>18.1</v>
      </c>
      <c r="T9" s="89">
        <f t="shared" si="1"/>
        <v>0.07609944751381216</v>
      </c>
      <c r="U9" s="207">
        <f>VALUE(T9*12/9)</f>
        <v>0.10146593001841622</v>
      </c>
      <c r="V9" s="111">
        <v>0.013</v>
      </c>
      <c r="W9" s="32">
        <f t="shared" si="2"/>
        <v>0.08909944751381216</v>
      </c>
      <c r="X9" s="141" t="s">
        <v>242</v>
      </c>
      <c r="Z9" s="60"/>
      <c r="AA9" s="60"/>
      <c r="AB9" s="60"/>
      <c r="AC9" s="60"/>
    </row>
    <row r="10" spans="1:29" ht="12.75">
      <c r="A10" s="25" t="s">
        <v>106</v>
      </c>
      <c r="B10" s="26" t="s">
        <v>107</v>
      </c>
      <c r="C10" s="222">
        <v>0.58</v>
      </c>
      <c r="D10" s="26" t="s">
        <v>39</v>
      </c>
      <c r="E10" s="35">
        <v>0.072</v>
      </c>
      <c r="F10" s="35">
        <v>0.069</v>
      </c>
      <c r="G10" s="35">
        <v>0.07</v>
      </c>
      <c r="H10" s="35">
        <v>0.0677</v>
      </c>
      <c r="I10" s="35">
        <v>0.0635</v>
      </c>
      <c r="J10" s="35">
        <v>0.064</v>
      </c>
      <c r="K10" s="35">
        <v>0.065</v>
      </c>
      <c r="L10" s="35">
        <v>0.065</v>
      </c>
      <c r="M10" s="35">
        <v>0.064</v>
      </c>
      <c r="N10" s="35">
        <v>0.066</v>
      </c>
      <c r="O10" s="35"/>
      <c r="P10" s="35"/>
      <c r="Q10" s="28">
        <f t="shared" si="0"/>
        <v>0.6662000000000001</v>
      </c>
      <c r="R10" s="241">
        <f>VALUE((Q10/'2015'!Q10)-1)</f>
        <v>-0.2497747747747745</v>
      </c>
      <c r="S10" s="154">
        <v>11.9</v>
      </c>
      <c r="T10" s="89">
        <f t="shared" si="1"/>
        <v>0.05598319327731093</v>
      </c>
      <c r="U10" s="207">
        <f>VALUE(T10*12/10)</f>
        <v>0.06717983193277312</v>
      </c>
      <c r="V10" s="111">
        <v>0.003</v>
      </c>
      <c r="W10" s="32">
        <f t="shared" si="2"/>
        <v>0.058983193277310934</v>
      </c>
      <c r="X10" s="141" t="s">
        <v>237</v>
      </c>
      <c r="Z10" s="60"/>
      <c r="AA10" s="60"/>
      <c r="AB10" s="60"/>
      <c r="AC10" s="60"/>
    </row>
    <row r="11" spans="1:29" ht="12.75">
      <c r="A11" s="25" t="s">
        <v>45</v>
      </c>
      <c r="B11" s="26" t="s">
        <v>141</v>
      </c>
      <c r="C11" s="222">
        <v>1.18</v>
      </c>
      <c r="D11" s="26" t="s">
        <v>39</v>
      </c>
      <c r="E11" s="35">
        <v>0.188</v>
      </c>
      <c r="F11" s="35">
        <v>0.191</v>
      </c>
      <c r="G11" s="35">
        <v>0.1659</v>
      </c>
      <c r="H11" s="35">
        <v>0.12</v>
      </c>
      <c r="I11" s="35">
        <v>0.122</v>
      </c>
      <c r="J11" s="35">
        <v>0.1295</v>
      </c>
      <c r="K11" s="35">
        <v>0.194</v>
      </c>
      <c r="L11" s="35">
        <v>0.191</v>
      </c>
      <c r="M11" s="35">
        <v>0.194</v>
      </c>
      <c r="N11" s="35"/>
      <c r="O11" s="35"/>
      <c r="P11" s="35"/>
      <c r="Q11" s="28">
        <f t="shared" si="0"/>
        <v>1.4953999999999998</v>
      </c>
      <c r="R11" s="241">
        <f>VALUE((Q11/'2015'!Q11)-1)</f>
        <v>-0.5337947374984413</v>
      </c>
      <c r="S11" s="154">
        <v>29.5</v>
      </c>
      <c r="T11" s="89">
        <f t="shared" si="1"/>
        <v>0.05069152542372881</v>
      </c>
      <c r="U11" s="207">
        <f aca="true" t="shared" si="3" ref="U11:U18">VALUE(T11*12/9)</f>
        <v>0.06758870056497174</v>
      </c>
      <c r="V11" s="142">
        <v>0.089</v>
      </c>
      <c r="W11" s="32">
        <f t="shared" si="2"/>
        <v>0.1396915254237288</v>
      </c>
      <c r="X11" s="141" t="s">
        <v>242</v>
      </c>
      <c r="Z11" s="60"/>
      <c r="AA11" s="60"/>
      <c r="AB11" s="60"/>
      <c r="AC11" s="60"/>
    </row>
    <row r="12" spans="1:29" ht="12.75">
      <c r="A12" s="25" t="s">
        <v>109</v>
      </c>
      <c r="B12" s="26" t="s">
        <v>110</v>
      </c>
      <c r="C12" s="222">
        <v>0.35</v>
      </c>
      <c r="D12" s="26" t="s">
        <v>39</v>
      </c>
      <c r="E12" s="80">
        <v>0.146</v>
      </c>
      <c r="F12" s="80">
        <v>0.165</v>
      </c>
      <c r="G12" s="80">
        <v>0.154</v>
      </c>
      <c r="H12" s="80">
        <v>0.166</v>
      </c>
      <c r="I12" s="80">
        <v>0.1697</v>
      </c>
      <c r="J12" s="80">
        <v>0.176</v>
      </c>
      <c r="K12" s="80">
        <v>0.185</v>
      </c>
      <c r="L12" s="80">
        <v>0.19</v>
      </c>
      <c r="M12" s="80">
        <v>0.198</v>
      </c>
      <c r="N12" s="80"/>
      <c r="O12" s="35"/>
      <c r="P12" s="35"/>
      <c r="Q12" s="28">
        <f t="shared" si="0"/>
        <v>1.5496999999999999</v>
      </c>
      <c r="R12" s="241">
        <f>VALUE((Q12/'2015'!Q12)-1)</f>
        <v>-0.016250872849616016</v>
      </c>
      <c r="S12" s="154">
        <v>29.6</v>
      </c>
      <c r="T12" s="89">
        <f t="shared" si="1"/>
        <v>0.052354729729729724</v>
      </c>
      <c r="U12" s="207">
        <f t="shared" si="3"/>
        <v>0.0698063063063063</v>
      </c>
      <c r="V12" s="111">
        <v>0.15</v>
      </c>
      <c r="W12" s="32">
        <f t="shared" si="2"/>
        <v>0.20235472972972973</v>
      </c>
      <c r="X12" s="141" t="s">
        <v>242</v>
      </c>
      <c r="Z12" s="60"/>
      <c r="AA12" s="60"/>
      <c r="AB12" s="60"/>
      <c r="AC12" s="60"/>
    </row>
    <row r="13" spans="1:29" ht="12.75">
      <c r="A13" s="25" t="s">
        <v>111</v>
      </c>
      <c r="B13" s="107" t="s">
        <v>189</v>
      </c>
      <c r="C13" s="223">
        <v>0.75</v>
      </c>
      <c r="D13" s="26" t="s">
        <v>39</v>
      </c>
      <c r="E13" s="80">
        <v>0.157</v>
      </c>
      <c r="F13" s="80">
        <v>0.149</v>
      </c>
      <c r="G13" s="80">
        <v>0.1285</v>
      </c>
      <c r="H13" s="80">
        <v>0.096</v>
      </c>
      <c r="I13" s="80">
        <v>0.126</v>
      </c>
      <c r="J13" s="80">
        <v>0.107</v>
      </c>
      <c r="K13" s="80">
        <v>0.061</v>
      </c>
      <c r="L13" s="80">
        <v>0.118</v>
      </c>
      <c r="M13" s="80">
        <v>0.097</v>
      </c>
      <c r="N13" s="80"/>
      <c r="O13" s="35"/>
      <c r="P13" s="35"/>
      <c r="Q13" s="28">
        <f t="shared" si="0"/>
        <v>1.0395</v>
      </c>
      <c r="R13" s="241">
        <f>VALUE((Q13/'2015'!Q13)-1)</f>
        <v>-0.3252190847127555</v>
      </c>
      <c r="S13" s="154">
        <v>16.2</v>
      </c>
      <c r="T13" s="89">
        <f t="shared" si="1"/>
        <v>0.06416666666666668</v>
      </c>
      <c r="U13" s="207">
        <f t="shared" si="3"/>
        <v>0.08555555555555557</v>
      </c>
      <c r="V13" s="111">
        <v>0.087</v>
      </c>
      <c r="W13" s="32">
        <f t="shared" si="2"/>
        <v>0.15116666666666667</v>
      </c>
      <c r="X13" s="141" t="s">
        <v>242</v>
      </c>
      <c r="Z13" s="60"/>
      <c r="AA13" s="60"/>
      <c r="AB13" s="60"/>
      <c r="AC13" s="60"/>
    </row>
    <row r="14" spans="1:29" ht="12.75">
      <c r="A14" s="25" t="s">
        <v>143</v>
      </c>
      <c r="B14" s="107" t="s">
        <v>144</v>
      </c>
      <c r="C14" s="223">
        <v>0.65</v>
      </c>
      <c r="D14" s="26" t="s">
        <v>39</v>
      </c>
      <c r="E14" s="80">
        <v>0.056</v>
      </c>
      <c r="F14" s="80">
        <v>0.053</v>
      </c>
      <c r="G14" s="80">
        <v>0.155</v>
      </c>
      <c r="H14" s="80">
        <v>0.047</v>
      </c>
      <c r="I14" s="80">
        <v>0.049</v>
      </c>
      <c r="J14" s="80">
        <v>0.182</v>
      </c>
      <c r="K14" s="80">
        <v>0.046</v>
      </c>
      <c r="L14" s="80">
        <v>0.044</v>
      </c>
      <c r="M14" s="80">
        <v>0.183</v>
      </c>
      <c r="N14" s="80"/>
      <c r="O14" s="35"/>
      <c r="P14" s="35"/>
      <c r="Q14" s="28">
        <f t="shared" si="0"/>
        <v>0.8150000000000002</v>
      </c>
      <c r="R14" s="241">
        <f>VALUE((Q14/'2015'!Q14)-1)</f>
        <v>-0.26695448821730516</v>
      </c>
      <c r="S14" s="154">
        <v>21.5</v>
      </c>
      <c r="T14" s="89">
        <f t="shared" si="1"/>
        <v>0.037906976744186055</v>
      </c>
      <c r="U14" s="207">
        <f t="shared" si="3"/>
        <v>0.05054263565891474</v>
      </c>
      <c r="V14" s="111">
        <v>0.065</v>
      </c>
      <c r="W14" s="32">
        <f t="shared" si="2"/>
        <v>0.10290697674418606</v>
      </c>
      <c r="X14" s="141" t="s">
        <v>242</v>
      </c>
      <c r="Z14" s="60"/>
      <c r="AA14" s="60"/>
      <c r="AB14" s="60"/>
      <c r="AC14" s="60"/>
    </row>
    <row r="15" spans="1:29" ht="12.75">
      <c r="A15" s="25" t="s">
        <v>113</v>
      </c>
      <c r="B15" s="82" t="s">
        <v>145</v>
      </c>
      <c r="C15" s="224">
        <v>0.55</v>
      </c>
      <c r="D15" s="26" t="s">
        <v>39</v>
      </c>
      <c r="E15" s="80">
        <v>0.131</v>
      </c>
      <c r="F15" s="80">
        <v>0.131</v>
      </c>
      <c r="G15" s="80">
        <v>0.126</v>
      </c>
      <c r="H15" s="80">
        <v>0.129</v>
      </c>
      <c r="I15" s="80">
        <v>0.131</v>
      </c>
      <c r="J15" s="80">
        <v>0.143</v>
      </c>
      <c r="K15" s="80">
        <v>0.143</v>
      </c>
      <c r="L15" s="80">
        <v>0.143</v>
      </c>
      <c r="M15" s="80">
        <v>0.145</v>
      </c>
      <c r="N15" s="80"/>
      <c r="O15" s="35"/>
      <c r="P15" s="35"/>
      <c r="Q15" s="28">
        <f t="shared" si="0"/>
        <v>1.222</v>
      </c>
      <c r="R15" s="241">
        <f>VALUE((Q15/'2015'!Q15)-1)</f>
        <v>-0.3673310898265597</v>
      </c>
      <c r="S15" s="154">
        <v>41.7</v>
      </c>
      <c r="T15" s="89">
        <f t="shared" si="1"/>
        <v>0.029304556354916064</v>
      </c>
      <c r="U15" s="207">
        <f t="shared" si="3"/>
        <v>0.039072741806554755</v>
      </c>
      <c r="V15" s="142">
        <v>0.106</v>
      </c>
      <c r="W15" s="32">
        <f t="shared" si="2"/>
        <v>0.13530455635491606</v>
      </c>
      <c r="X15" s="141" t="s">
        <v>242</v>
      </c>
      <c r="Z15" s="60"/>
      <c r="AA15" s="60"/>
      <c r="AB15" s="60"/>
      <c r="AC15" s="60"/>
    </row>
    <row r="16" spans="1:29" ht="12.75">
      <c r="A16" s="25" t="s">
        <v>245</v>
      </c>
      <c r="B16" s="82" t="s">
        <v>244</v>
      </c>
      <c r="C16" s="224">
        <v>0.58</v>
      </c>
      <c r="D16" s="26" t="s">
        <v>39</v>
      </c>
      <c r="E16" s="80">
        <v>0.108</v>
      </c>
      <c r="F16" s="80">
        <v>0.088</v>
      </c>
      <c r="G16" s="80">
        <v>0.098</v>
      </c>
      <c r="H16" s="80">
        <v>0.086</v>
      </c>
      <c r="I16" s="80">
        <v>0.088</v>
      </c>
      <c r="J16" s="80">
        <v>0.093</v>
      </c>
      <c r="K16" s="80">
        <v>0.093</v>
      </c>
      <c r="L16" s="80">
        <v>0</v>
      </c>
      <c r="M16" s="80">
        <v>0.098</v>
      </c>
      <c r="N16" s="80"/>
      <c r="O16" s="35"/>
      <c r="P16" s="35"/>
      <c r="Q16" s="28">
        <f t="shared" si="0"/>
        <v>0.7519999999999999</v>
      </c>
      <c r="R16" s="241">
        <f>VALUE((Q16/'2015'!Q16)-1)</f>
        <v>-0.338726697150897</v>
      </c>
      <c r="S16" s="154">
        <v>21.1</v>
      </c>
      <c r="T16" s="89">
        <f t="shared" si="1"/>
        <v>0.035639810426540276</v>
      </c>
      <c r="U16" s="207">
        <f t="shared" si="3"/>
        <v>0.04751974723538704</v>
      </c>
      <c r="V16" s="142">
        <v>0.069</v>
      </c>
      <c r="W16" s="32">
        <f t="shared" si="2"/>
        <v>0.10463981042654028</v>
      </c>
      <c r="X16" s="141" t="s">
        <v>242</v>
      </c>
      <c r="Z16" s="60"/>
      <c r="AA16" s="60"/>
      <c r="AB16" s="60"/>
      <c r="AC16" s="60"/>
    </row>
    <row r="17" spans="1:29" ht="12.75">
      <c r="A17" s="25" t="s">
        <v>148</v>
      </c>
      <c r="B17" s="82" t="s">
        <v>149</v>
      </c>
      <c r="C17" s="224">
        <v>0.5</v>
      </c>
      <c r="D17" s="26" t="s">
        <v>39</v>
      </c>
      <c r="E17" s="80">
        <v>0.227</v>
      </c>
      <c r="F17" s="80">
        <v>0.209</v>
      </c>
      <c r="G17" s="80">
        <v>0.213</v>
      </c>
      <c r="H17" s="80">
        <v>0.205</v>
      </c>
      <c r="I17" s="80">
        <v>0.223</v>
      </c>
      <c r="J17" s="80">
        <v>0.239</v>
      </c>
      <c r="K17" s="80">
        <v>0.24</v>
      </c>
      <c r="L17" s="80">
        <v>0.238</v>
      </c>
      <c r="M17" s="80">
        <v>0.221</v>
      </c>
      <c r="N17" s="80"/>
      <c r="O17" s="35"/>
      <c r="P17" s="35"/>
      <c r="Q17" s="28">
        <f t="shared" si="0"/>
        <v>2.0149999999999997</v>
      </c>
      <c r="R17" s="241">
        <f>VALUE((Q17/'2015'!Q17)-1)</f>
        <v>-0.29483814523184615</v>
      </c>
      <c r="S17" s="154">
        <v>42.25</v>
      </c>
      <c r="T17" s="89">
        <f t="shared" si="1"/>
        <v>0.04769230769230769</v>
      </c>
      <c r="U17" s="207">
        <f t="shared" si="3"/>
        <v>0.06358974358974358</v>
      </c>
      <c r="V17" s="111">
        <v>0.119</v>
      </c>
      <c r="W17" s="32">
        <f t="shared" si="2"/>
        <v>0.1666923076923077</v>
      </c>
      <c r="X17" s="141" t="s">
        <v>242</v>
      </c>
      <c r="Z17" s="60"/>
      <c r="AA17" s="60"/>
      <c r="AB17" s="60"/>
      <c r="AC17" s="60"/>
    </row>
    <row r="18" spans="1:29" ht="12.75">
      <c r="A18" s="25" t="s">
        <v>150</v>
      </c>
      <c r="B18" s="82" t="s">
        <v>151</v>
      </c>
      <c r="C18" s="224">
        <v>0.3</v>
      </c>
      <c r="D18" s="26" t="s">
        <v>39</v>
      </c>
      <c r="E18" s="80">
        <v>0.1</v>
      </c>
      <c r="F18" s="80">
        <v>0.099</v>
      </c>
      <c r="G18" s="80">
        <v>0.104</v>
      </c>
      <c r="H18" s="80">
        <v>0.1</v>
      </c>
      <c r="I18" s="80">
        <v>0.099</v>
      </c>
      <c r="J18" s="80">
        <v>0.098</v>
      </c>
      <c r="K18" s="80">
        <v>0.102</v>
      </c>
      <c r="L18" s="80">
        <v>0.1</v>
      </c>
      <c r="M18" s="80">
        <v>0.104</v>
      </c>
      <c r="N18" s="80"/>
      <c r="O18" s="35"/>
      <c r="P18" s="35"/>
      <c r="Q18" s="28">
        <f t="shared" si="0"/>
        <v>0.9059999999999999</v>
      </c>
      <c r="R18" s="241">
        <f>VALUE((Q18/'2015'!Q18)-1)</f>
        <v>-0.1387832699619771</v>
      </c>
      <c r="S18" s="154">
        <v>32.75</v>
      </c>
      <c r="T18" s="89">
        <f t="shared" si="1"/>
        <v>0.027664122137404577</v>
      </c>
      <c r="U18" s="207">
        <f t="shared" si="3"/>
        <v>0.03688549618320611</v>
      </c>
      <c r="V18" s="111">
        <v>0.133</v>
      </c>
      <c r="W18" s="32">
        <f t="shared" si="2"/>
        <v>0.16066412213740458</v>
      </c>
      <c r="X18" s="141" t="s">
        <v>242</v>
      </c>
      <c r="Z18" s="60"/>
      <c r="AA18" s="60"/>
      <c r="AB18" s="60"/>
      <c r="AC18" s="60"/>
    </row>
    <row r="19" spans="1:29" ht="12.75">
      <c r="A19" s="109" t="s">
        <v>229</v>
      </c>
      <c r="B19" s="82" t="s">
        <v>230</v>
      </c>
      <c r="C19" s="224">
        <v>0.58</v>
      </c>
      <c r="D19" s="26" t="s">
        <v>39</v>
      </c>
      <c r="E19" s="125">
        <v>0.137</v>
      </c>
      <c r="F19" s="125">
        <v>0.092</v>
      </c>
      <c r="G19" s="125">
        <v>0.0895</v>
      </c>
      <c r="H19" s="125">
        <v>0.0817</v>
      </c>
      <c r="I19" s="80">
        <v>0.082</v>
      </c>
      <c r="J19" s="80">
        <v>0.083</v>
      </c>
      <c r="K19" s="80">
        <v>0.084</v>
      </c>
      <c r="L19" s="80">
        <v>0.083</v>
      </c>
      <c r="M19" s="80">
        <v>0.083</v>
      </c>
      <c r="N19" s="80">
        <v>0.085</v>
      </c>
      <c r="O19" s="35"/>
      <c r="P19" s="35"/>
      <c r="Q19" s="28">
        <f>SUM(E19:P19)</f>
        <v>0.9001999999999999</v>
      </c>
      <c r="R19" s="241"/>
      <c r="S19" s="154">
        <v>12.3</v>
      </c>
      <c r="T19" s="89">
        <f t="shared" si="1"/>
        <v>0.07318699186991869</v>
      </c>
      <c r="U19" s="207">
        <f>VALUE(T19*12/10)</f>
        <v>0.08782439024390243</v>
      </c>
      <c r="V19" s="111">
        <v>0.143</v>
      </c>
      <c r="W19" s="32">
        <f>SUM(T19,V19)</f>
        <v>0.2161869918699187</v>
      </c>
      <c r="X19" s="141" t="s">
        <v>237</v>
      </c>
      <c r="Z19" s="60"/>
      <c r="AA19" s="60"/>
      <c r="AB19" s="60"/>
      <c r="AC19" s="60"/>
    </row>
    <row r="20" spans="1:29" ht="12.75">
      <c r="A20" s="109" t="s">
        <v>152</v>
      </c>
      <c r="B20" s="82" t="s">
        <v>153</v>
      </c>
      <c r="C20" s="224">
        <v>0.45</v>
      </c>
      <c r="D20" s="26" t="s">
        <v>39</v>
      </c>
      <c r="E20" s="80">
        <v>0.143</v>
      </c>
      <c r="F20" s="80">
        <v>0.137</v>
      </c>
      <c r="G20" s="80">
        <v>0.1414</v>
      </c>
      <c r="H20" s="80">
        <v>0.127</v>
      </c>
      <c r="I20" s="80">
        <v>0.1187</v>
      </c>
      <c r="J20" s="80">
        <v>0.1196</v>
      </c>
      <c r="K20" s="80">
        <v>0.122</v>
      </c>
      <c r="L20" s="80">
        <v>0.121</v>
      </c>
      <c r="M20" s="80">
        <v>0.12</v>
      </c>
      <c r="N20" s="80">
        <v>0.123</v>
      </c>
      <c r="O20" s="35"/>
      <c r="P20" s="35"/>
      <c r="Q20" s="28">
        <f t="shared" si="0"/>
        <v>1.2727000000000002</v>
      </c>
      <c r="R20" s="241">
        <f>VALUE((Q20/'2015'!Q20)-1)</f>
        <v>-0.25416080637599614</v>
      </c>
      <c r="S20" s="156">
        <v>21.9</v>
      </c>
      <c r="T20" s="89">
        <f t="shared" si="1"/>
        <v>0.05811415525114157</v>
      </c>
      <c r="U20" s="207">
        <f>VALUE(T20*12/10)</f>
        <v>0.06973698630136989</v>
      </c>
      <c r="V20" s="111">
        <v>0.003</v>
      </c>
      <c r="W20" s="32">
        <f t="shared" si="2"/>
        <v>0.06111415525114157</v>
      </c>
      <c r="X20" s="141" t="s">
        <v>237</v>
      </c>
      <c r="Z20" s="60"/>
      <c r="AA20" s="60"/>
      <c r="AB20" s="60"/>
      <c r="AC20" s="60"/>
    </row>
    <row r="21" spans="1:29" ht="12.75">
      <c r="A21" s="109" t="s">
        <v>154</v>
      </c>
      <c r="B21" s="82" t="s">
        <v>190</v>
      </c>
      <c r="C21" s="224">
        <v>0.68</v>
      </c>
      <c r="D21" s="26" t="s">
        <v>39</v>
      </c>
      <c r="E21" s="80">
        <v>0.059</v>
      </c>
      <c r="F21" s="80">
        <v>0.126</v>
      </c>
      <c r="G21" s="80">
        <v>0.097</v>
      </c>
      <c r="H21" s="80">
        <v>0.078</v>
      </c>
      <c r="I21" s="80">
        <v>0.1082</v>
      </c>
      <c r="J21" s="80">
        <v>0.113</v>
      </c>
      <c r="K21" s="80">
        <v>0.085</v>
      </c>
      <c r="L21" s="80">
        <v>0.101</v>
      </c>
      <c r="M21" s="80">
        <v>0.088</v>
      </c>
      <c r="N21" s="80"/>
      <c r="O21" s="35"/>
      <c r="P21" s="35"/>
      <c r="Q21" s="28">
        <f t="shared" si="0"/>
        <v>0.8552</v>
      </c>
      <c r="R21" s="241">
        <f>VALUE((Q21/'2015'!Q21)-1)</f>
        <v>-0.3122637716123844</v>
      </c>
      <c r="S21" s="154">
        <v>16.7</v>
      </c>
      <c r="T21" s="89">
        <f t="shared" si="1"/>
        <v>0.05120958083832335</v>
      </c>
      <c r="U21" s="207">
        <f>VALUE(T21*12/9)</f>
        <v>0.06827944111776446</v>
      </c>
      <c r="V21" s="111">
        <v>0.017</v>
      </c>
      <c r="W21" s="32">
        <f t="shared" si="2"/>
        <v>0.06820958083832335</v>
      </c>
      <c r="X21" s="141" t="s">
        <v>242</v>
      </c>
      <c r="Z21" s="60"/>
      <c r="AA21" s="60"/>
      <c r="AB21" s="60"/>
      <c r="AC21" s="60"/>
    </row>
    <row r="22" spans="1:29" ht="12.75">
      <c r="A22" s="109" t="s">
        <v>191</v>
      </c>
      <c r="B22" s="82" t="s">
        <v>192</v>
      </c>
      <c r="C22" s="224">
        <v>1.88</v>
      </c>
      <c r="D22" s="26" t="s">
        <v>39</v>
      </c>
      <c r="E22" s="80">
        <v>0.148</v>
      </c>
      <c r="F22" s="80">
        <v>0.146</v>
      </c>
      <c r="G22" s="80">
        <v>0.1395</v>
      </c>
      <c r="H22" s="80">
        <v>0.138</v>
      </c>
      <c r="I22" s="80">
        <v>0.127</v>
      </c>
      <c r="J22" s="80">
        <v>0.129</v>
      </c>
      <c r="K22" s="80">
        <v>0.127</v>
      </c>
      <c r="L22" s="80">
        <v>0.116</v>
      </c>
      <c r="M22" s="80">
        <v>0.116</v>
      </c>
      <c r="N22" s="80"/>
      <c r="O22" s="35"/>
      <c r="P22" s="35"/>
      <c r="Q22" s="28">
        <f t="shared" si="0"/>
        <v>1.1865</v>
      </c>
      <c r="R22" s="241">
        <f>VALUE((Q22/'2015'!Q22)-1)</f>
        <v>-0.3285989135355364</v>
      </c>
      <c r="S22" s="154">
        <v>19.3</v>
      </c>
      <c r="T22" s="89">
        <f t="shared" si="1"/>
        <v>0.06147668393782384</v>
      </c>
      <c r="U22" s="207">
        <f>VALUE(T22*12/9)</f>
        <v>0.08196891191709844</v>
      </c>
      <c r="V22" s="111">
        <v>0.048</v>
      </c>
      <c r="W22" s="32">
        <f t="shared" si="2"/>
        <v>0.10947668393782384</v>
      </c>
      <c r="X22" s="141" t="s">
        <v>242</v>
      </c>
      <c r="Z22" s="60"/>
      <c r="AA22" s="60"/>
      <c r="AB22" s="60"/>
      <c r="AC22" s="60"/>
    </row>
    <row r="23" spans="1:29" ht="13.5" thickBot="1">
      <c r="A23" s="36" t="s">
        <v>47</v>
      </c>
      <c r="B23" s="37" t="s">
        <v>248</v>
      </c>
      <c r="C23" s="225">
        <v>0.45</v>
      </c>
      <c r="D23" s="37" t="s">
        <v>39</v>
      </c>
      <c r="E23" s="38">
        <v>0.469</v>
      </c>
      <c r="F23" s="38">
        <v>0.375</v>
      </c>
      <c r="G23" s="112">
        <v>0.4106</v>
      </c>
      <c r="H23" s="38">
        <v>0.434</v>
      </c>
      <c r="I23" s="38">
        <v>0.8117</v>
      </c>
      <c r="J23" s="38">
        <v>0.412</v>
      </c>
      <c r="K23" s="38">
        <v>0.447</v>
      </c>
      <c r="L23" s="38">
        <v>0.392</v>
      </c>
      <c r="M23" s="112">
        <v>0.446</v>
      </c>
      <c r="N23" s="38"/>
      <c r="O23" s="38"/>
      <c r="P23" s="112"/>
      <c r="Q23" s="39">
        <f t="shared" si="0"/>
        <v>4.197299999999999</v>
      </c>
      <c r="R23" s="242">
        <f>VALUE((Q23/'2015'!Q23)-1)</f>
        <v>-0.13180266832143983</v>
      </c>
      <c r="S23" s="155">
        <v>99</v>
      </c>
      <c r="T23" s="114">
        <f t="shared" si="1"/>
        <v>0.04239696969696969</v>
      </c>
      <c r="U23" s="216">
        <f>VALUE(T23*12/9)</f>
        <v>0.05652929292929292</v>
      </c>
      <c r="V23" s="143">
        <v>0.089</v>
      </c>
      <c r="W23" s="43">
        <f t="shared" si="2"/>
        <v>0.13139696969696968</v>
      </c>
      <c r="X23" s="162" t="s">
        <v>242</v>
      </c>
      <c r="Z23" s="60"/>
      <c r="AA23" s="60"/>
      <c r="AB23" s="60"/>
      <c r="AC23" s="60"/>
    </row>
    <row r="24" spans="1:29" ht="13.5" thickBot="1">
      <c r="A24" s="14"/>
      <c r="B24" s="14"/>
      <c r="C24" s="14"/>
      <c r="D24" s="14"/>
      <c r="E24" s="44"/>
      <c r="F24" s="44"/>
      <c r="G24" s="44"/>
      <c r="H24" s="44"/>
      <c r="I24" s="44"/>
      <c r="J24" s="44"/>
      <c r="K24" s="44"/>
      <c r="L24" s="44"/>
      <c r="M24" s="44"/>
      <c r="N24" s="44"/>
      <c r="O24" s="44"/>
      <c r="P24" s="44"/>
      <c r="Q24" s="45"/>
      <c r="R24" s="200"/>
      <c r="S24" s="29"/>
      <c r="T24" s="30"/>
      <c r="U24" s="46"/>
      <c r="V24" s="47"/>
      <c r="W24" s="85"/>
      <c r="X24" s="92"/>
      <c r="Z24" s="60"/>
      <c r="AA24" s="60"/>
      <c r="AB24" s="60"/>
      <c r="AC24" s="60"/>
    </row>
    <row r="25" spans="1:29" ht="12.75">
      <c r="A25" s="17" t="s">
        <v>49</v>
      </c>
      <c r="B25" s="18" t="s">
        <v>50</v>
      </c>
      <c r="C25" s="18">
        <v>0.46</v>
      </c>
      <c r="D25" s="18" t="s">
        <v>51</v>
      </c>
      <c r="E25" s="19">
        <v>0.208</v>
      </c>
      <c r="F25" s="19">
        <v>0</v>
      </c>
      <c r="G25" s="19">
        <v>0</v>
      </c>
      <c r="H25" s="19">
        <v>0.203</v>
      </c>
      <c r="I25" s="19">
        <v>0</v>
      </c>
      <c r="J25" s="19">
        <v>0</v>
      </c>
      <c r="K25" s="19">
        <v>0.4304</v>
      </c>
      <c r="L25" s="19">
        <v>0</v>
      </c>
      <c r="M25" s="19">
        <v>0</v>
      </c>
      <c r="N25" s="19">
        <v>0.18</v>
      </c>
      <c r="O25" s="19"/>
      <c r="P25" s="19"/>
      <c r="Q25" s="20">
        <f aca="true" t="shared" si="4" ref="Q25:Q55">SUM(E25:P25)</f>
        <v>1.0214</v>
      </c>
      <c r="R25" s="245">
        <f>VALUE((Q25/'2015'!Q25)-1)</f>
        <v>-0.09289520426287723</v>
      </c>
      <c r="S25" s="153">
        <v>25.7</v>
      </c>
      <c r="T25" s="119">
        <f aca="true" t="shared" si="5" ref="T25:T55">VALUE(Q25/S25)</f>
        <v>0.039743190661478606</v>
      </c>
      <c r="U25" s="206">
        <f aca="true" t="shared" si="6" ref="U25:U47">VALUE(T25*12/10)</f>
        <v>0.04769182879377433</v>
      </c>
      <c r="V25" s="121">
        <v>0.029</v>
      </c>
      <c r="W25" s="51">
        <f aca="true" t="shared" si="7" ref="W25:W55">SUM(T25,V25)</f>
        <v>0.0687431906614786</v>
      </c>
      <c r="X25" s="145" t="s">
        <v>237</v>
      </c>
      <c r="Z25" s="60"/>
      <c r="AA25" s="60"/>
      <c r="AB25" s="60"/>
      <c r="AC25" s="60"/>
    </row>
    <row r="26" spans="1:29" ht="12.75">
      <c r="A26" s="25" t="s">
        <v>52</v>
      </c>
      <c r="B26" s="26" t="s">
        <v>53</v>
      </c>
      <c r="C26" s="26">
        <v>0.31</v>
      </c>
      <c r="D26" s="26" t="s">
        <v>51</v>
      </c>
      <c r="E26" s="27">
        <v>0</v>
      </c>
      <c r="F26" s="27">
        <v>0</v>
      </c>
      <c r="G26" s="27">
        <v>0.203</v>
      </c>
      <c r="H26" s="27">
        <v>0</v>
      </c>
      <c r="I26" s="27">
        <v>0</v>
      </c>
      <c r="J26" s="27">
        <v>0.422</v>
      </c>
      <c r="K26" s="27">
        <v>0</v>
      </c>
      <c r="L26" s="27">
        <v>0</v>
      </c>
      <c r="M26" s="27">
        <v>0.274</v>
      </c>
      <c r="N26" s="27">
        <v>0</v>
      </c>
      <c r="O26" s="27"/>
      <c r="P26" s="27"/>
      <c r="Q26" s="28">
        <f t="shared" si="4"/>
        <v>0.899</v>
      </c>
      <c r="R26" s="241">
        <f>VALUE((Q26/'2015'!Q26)-1)</f>
        <v>-0.383317327479764</v>
      </c>
      <c r="S26" s="154">
        <v>27</v>
      </c>
      <c r="T26" s="89">
        <f t="shared" si="5"/>
        <v>0.033296296296296296</v>
      </c>
      <c r="U26" s="207">
        <f t="shared" si="6"/>
        <v>0.03995555555555556</v>
      </c>
      <c r="V26" s="48">
        <v>0.173</v>
      </c>
      <c r="W26" s="32">
        <f t="shared" si="7"/>
        <v>0.20629629629629628</v>
      </c>
      <c r="X26" s="146" t="s">
        <v>266</v>
      </c>
      <c r="Z26" s="60"/>
      <c r="AA26" s="60"/>
      <c r="AB26" s="60"/>
      <c r="AC26" s="60"/>
    </row>
    <row r="27" spans="1:29" ht="12.75">
      <c r="A27" s="25" t="s">
        <v>54</v>
      </c>
      <c r="B27" s="26" t="s">
        <v>156</v>
      </c>
      <c r="C27" s="26">
        <v>0.45</v>
      </c>
      <c r="D27" s="26" t="s">
        <v>51</v>
      </c>
      <c r="E27" s="27">
        <v>0.489</v>
      </c>
      <c r="F27" s="27">
        <v>0</v>
      </c>
      <c r="G27" s="27">
        <v>0</v>
      </c>
      <c r="H27" s="27">
        <v>0.057</v>
      </c>
      <c r="I27" s="27">
        <v>0</v>
      </c>
      <c r="J27" s="27">
        <v>0</v>
      </c>
      <c r="K27" s="91">
        <v>0.551</v>
      </c>
      <c r="L27" s="27">
        <v>0</v>
      </c>
      <c r="M27" s="27">
        <v>0</v>
      </c>
      <c r="N27" s="27">
        <v>0.371</v>
      </c>
      <c r="O27" s="27"/>
      <c r="P27" s="27"/>
      <c r="Q27" s="28">
        <f t="shared" si="4"/>
        <v>1.468</v>
      </c>
      <c r="R27" s="246">
        <f>VALUE((Q27/'2015'!Q27)-1)</f>
        <v>-0.19029233314947602</v>
      </c>
      <c r="S27" s="154">
        <v>30.6</v>
      </c>
      <c r="T27" s="89">
        <f t="shared" si="5"/>
        <v>0.047973856209150324</v>
      </c>
      <c r="U27" s="207">
        <f t="shared" si="6"/>
        <v>0.05756862745098039</v>
      </c>
      <c r="V27" s="147">
        <v>0.085</v>
      </c>
      <c r="W27" s="32">
        <f t="shared" si="7"/>
        <v>0.13297385620915034</v>
      </c>
      <c r="X27" s="92" t="s">
        <v>268</v>
      </c>
      <c r="Z27" s="60"/>
      <c r="AA27" s="60"/>
      <c r="AB27" s="60"/>
      <c r="AC27" s="60"/>
    </row>
    <row r="28" spans="1:29" ht="12.75">
      <c r="A28" s="25" t="s">
        <v>157</v>
      </c>
      <c r="B28" s="26" t="s">
        <v>57</v>
      </c>
      <c r="C28" s="26">
        <v>0.3</v>
      </c>
      <c r="D28" s="26" t="s">
        <v>51</v>
      </c>
      <c r="E28" s="27">
        <v>0</v>
      </c>
      <c r="F28" s="27">
        <v>0</v>
      </c>
      <c r="G28" s="27">
        <v>0</v>
      </c>
      <c r="H28" s="27">
        <v>0.29</v>
      </c>
      <c r="I28" s="27">
        <v>0</v>
      </c>
      <c r="J28" s="27">
        <v>0</v>
      </c>
      <c r="K28" s="27">
        <v>5.48</v>
      </c>
      <c r="L28" s="27">
        <v>0</v>
      </c>
      <c r="M28" s="27">
        <v>0</v>
      </c>
      <c r="N28" s="27">
        <v>0.29</v>
      </c>
      <c r="O28" s="27"/>
      <c r="P28" s="27"/>
      <c r="Q28" s="28">
        <f t="shared" si="4"/>
        <v>6.0600000000000005</v>
      </c>
      <c r="R28" s="250">
        <f>VALUE((Q28/'2015'!Q28)-1)</f>
        <v>0.20000000000000018</v>
      </c>
      <c r="S28" s="154">
        <v>82.1</v>
      </c>
      <c r="T28" s="89">
        <f t="shared" si="5"/>
        <v>0.07381242387332522</v>
      </c>
      <c r="U28" s="207">
        <f t="shared" si="6"/>
        <v>0.08857490864799027</v>
      </c>
      <c r="V28" s="105">
        <v>-0.107</v>
      </c>
      <c r="W28" s="34">
        <f t="shared" si="7"/>
        <v>-0.03318757612667478</v>
      </c>
      <c r="X28" s="92" t="s">
        <v>268</v>
      </c>
      <c r="Z28" s="60"/>
      <c r="AA28" s="60"/>
      <c r="AB28" s="60"/>
      <c r="AC28" s="60"/>
    </row>
    <row r="29" spans="1:29" ht="12.75">
      <c r="A29" s="25" t="s">
        <v>58</v>
      </c>
      <c r="B29" s="26" t="s">
        <v>59</v>
      </c>
      <c r="C29" s="26">
        <v>0.31</v>
      </c>
      <c r="D29" s="26" t="s">
        <v>51</v>
      </c>
      <c r="E29" s="27">
        <v>0.084</v>
      </c>
      <c r="F29" s="27">
        <v>0</v>
      </c>
      <c r="G29" s="27">
        <v>0</v>
      </c>
      <c r="H29" s="27">
        <v>0.094</v>
      </c>
      <c r="I29" s="27">
        <v>0</v>
      </c>
      <c r="J29" s="27">
        <v>0</v>
      </c>
      <c r="K29" s="27">
        <v>0.437</v>
      </c>
      <c r="L29" s="27">
        <v>0</v>
      </c>
      <c r="M29" s="27">
        <v>0</v>
      </c>
      <c r="N29" s="27">
        <v>0.087</v>
      </c>
      <c r="O29" s="27"/>
      <c r="P29" s="27"/>
      <c r="Q29" s="28">
        <f t="shared" si="4"/>
        <v>0.702</v>
      </c>
      <c r="R29" s="250">
        <f>VALUE((Q29/'2015'!Q29)-1)</f>
        <v>0.06042296072507569</v>
      </c>
      <c r="S29" s="154">
        <v>15.75</v>
      </c>
      <c r="T29" s="89">
        <f t="shared" si="5"/>
        <v>0.04457142857142857</v>
      </c>
      <c r="U29" s="207">
        <f t="shared" si="6"/>
        <v>0.05348571428571428</v>
      </c>
      <c r="V29" s="48">
        <v>-0.068</v>
      </c>
      <c r="W29" s="32">
        <f t="shared" si="7"/>
        <v>-0.023428571428571437</v>
      </c>
      <c r="X29" s="92" t="s">
        <v>268</v>
      </c>
      <c r="Z29" s="60"/>
      <c r="AA29" s="60"/>
      <c r="AB29" s="60"/>
      <c r="AC29" s="60"/>
    </row>
    <row r="30" spans="1:29" ht="12.75">
      <c r="A30" s="25" t="s">
        <v>84</v>
      </c>
      <c r="B30" s="26" t="s">
        <v>85</v>
      </c>
      <c r="C30" s="26">
        <v>0.31</v>
      </c>
      <c r="D30" s="26" t="s">
        <v>51</v>
      </c>
      <c r="E30" s="27">
        <v>0.053</v>
      </c>
      <c r="F30" s="27">
        <v>0</v>
      </c>
      <c r="G30" s="27">
        <v>0</v>
      </c>
      <c r="H30" s="27">
        <v>0.089</v>
      </c>
      <c r="I30" s="27">
        <v>0</v>
      </c>
      <c r="J30" s="27">
        <v>0</v>
      </c>
      <c r="K30" s="27">
        <v>0.705</v>
      </c>
      <c r="L30" s="27">
        <v>0</v>
      </c>
      <c r="M30" s="27">
        <v>0</v>
      </c>
      <c r="N30" s="27">
        <v>0.105</v>
      </c>
      <c r="O30" s="27"/>
      <c r="P30" s="27"/>
      <c r="Q30" s="28">
        <f t="shared" si="4"/>
        <v>0.952</v>
      </c>
      <c r="R30" s="250">
        <f>VALUE((Q30/'2015'!Q30)-1)</f>
        <v>0.2050632911392405</v>
      </c>
      <c r="S30" s="154">
        <v>17.9</v>
      </c>
      <c r="T30" s="89">
        <f t="shared" si="5"/>
        <v>0.053184357541899444</v>
      </c>
      <c r="U30" s="207">
        <f t="shared" si="6"/>
        <v>0.06382122905027934</v>
      </c>
      <c r="V30" s="48">
        <v>0.001</v>
      </c>
      <c r="W30" s="32">
        <f t="shared" si="7"/>
        <v>0.054184357541899444</v>
      </c>
      <c r="X30" s="92" t="s">
        <v>268</v>
      </c>
      <c r="Z30" s="60"/>
      <c r="AA30" s="60"/>
      <c r="AB30" s="60"/>
      <c r="AC30" s="60"/>
    </row>
    <row r="31" spans="1:29" ht="12.75">
      <c r="A31" s="25" t="s">
        <v>158</v>
      </c>
      <c r="B31" s="26" t="s">
        <v>61</v>
      </c>
      <c r="C31" s="26">
        <v>0.3</v>
      </c>
      <c r="D31" s="26" t="s">
        <v>51</v>
      </c>
      <c r="E31" s="27">
        <v>0</v>
      </c>
      <c r="F31" s="27">
        <v>0</v>
      </c>
      <c r="G31" s="27">
        <v>0.05</v>
      </c>
      <c r="H31" s="27">
        <v>0</v>
      </c>
      <c r="I31" s="27">
        <v>0</v>
      </c>
      <c r="J31" s="27">
        <v>0.48</v>
      </c>
      <c r="K31" s="27">
        <v>0</v>
      </c>
      <c r="L31" s="27">
        <v>0</v>
      </c>
      <c r="M31" s="27">
        <v>0.259</v>
      </c>
      <c r="N31" s="27">
        <v>0</v>
      </c>
      <c r="O31" s="27"/>
      <c r="P31" s="27"/>
      <c r="Q31" s="28">
        <f t="shared" si="4"/>
        <v>0.789</v>
      </c>
      <c r="R31" s="250">
        <f>VALUE((Q31/'2015'!Q31)-1)</f>
        <v>0.11126760563380267</v>
      </c>
      <c r="S31" s="154">
        <v>17.9</v>
      </c>
      <c r="T31" s="89">
        <f t="shared" si="5"/>
        <v>0.0440782122905028</v>
      </c>
      <c r="U31" s="207">
        <f t="shared" si="6"/>
        <v>0.052893854748603364</v>
      </c>
      <c r="V31" s="48">
        <v>0.006</v>
      </c>
      <c r="W31" s="32">
        <f t="shared" si="7"/>
        <v>0.0500782122905028</v>
      </c>
      <c r="X31" s="146" t="s">
        <v>266</v>
      </c>
      <c r="Z31" s="60"/>
      <c r="AA31" s="60"/>
      <c r="AB31" s="60"/>
      <c r="AC31" s="60"/>
    </row>
    <row r="32" spans="1:29" ht="12.75">
      <c r="A32" s="25" t="s">
        <v>115</v>
      </c>
      <c r="B32" s="26" t="s">
        <v>116</v>
      </c>
      <c r="C32" s="26">
        <v>0.2</v>
      </c>
      <c r="D32" s="26" t="s">
        <v>51</v>
      </c>
      <c r="E32" s="27">
        <v>0</v>
      </c>
      <c r="F32" s="27">
        <v>0</v>
      </c>
      <c r="G32" s="27">
        <v>0.126</v>
      </c>
      <c r="H32" s="27">
        <v>0</v>
      </c>
      <c r="I32" s="27">
        <v>0</v>
      </c>
      <c r="J32" s="27">
        <v>0.27</v>
      </c>
      <c r="K32" s="27">
        <v>0</v>
      </c>
      <c r="L32" s="27">
        <v>0</v>
      </c>
      <c r="M32" s="27">
        <v>0.539</v>
      </c>
      <c r="N32" s="27">
        <v>0</v>
      </c>
      <c r="O32" s="27"/>
      <c r="P32" s="27"/>
      <c r="Q32" s="28">
        <f t="shared" si="4"/>
        <v>0.935</v>
      </c>
      <c r="R32" s="241">
        <f>VALUE((Q32/'2015'!Q32)-1)</f>
        <v>-0.05982905982905973</v>
      </c>
      <c r="S32" s="154">
        <v>32.1</v>
      </c>
      <c r="T32" s="89">
        <f t="shared" si="5"/>
        <v>0.02912772585669782</v>
      </c>
      <c r="U32" s="207">
        <f t="shared" si="6"/>
        <v>0.034953271028037386</v>
      </c>
      <c r="V32" s="48">
        <v>-0.049</v>
      </c>
      <c r="W32" s="32">
        <f t="shared" si="7"/>
        <v>-0.01987227414330218</v>
      </c>
      <c r="X32" s="146" t="s">
        <v>266</v>
      </c>
      <c r="Z32" s="60"/>
      <c r="AA32" s="60"/>
      <c r="AB32" s="60"/>
      <c r="AC32" s="60"/>
    </row>
    <row r="33" spans="1:29" ht="12.75">
      <c r="A33" s="25" t="s">
        <v>117</v>
      </c>
      <c r="B33" s="26" t="s">
        <v>118</v>
      </c>
      <c r="C33" s="26">
        <v>0.2</v>
      </c>
      <c r="D33" s="26" t="s">
        <v>51</v>
      </c>
      <c r="E33" s="27">
        <v>0</v>
      </c>
      <c r="F33" s="27">
        <v>0</v>
      </c>
      <c r="G33" s="27">
        <v>0.1134</v>
      </c>
      <c r="H33" s="27">
        <v>0</v>
      </c>
      <c r="I33" s="27">
        <v>0</v>
      </c>
      <c r="J33" s="27">
        <v>0.449</v>
      </c>
      <c r="K33" s="27">
        <v>0</v>
      </c>
      <c r="L33" s="27">
        <v>0</v>
      </c>
      <c r="M33" s="27">
        <v>0.375</v>
      </c>
      <c r="N33" s="27">
        <v>0</v>
      </c>
      <c r="O33" s="27"/>
      <c r="P33" s="27"/>
      <c r="Q33" s="28">
        <f t="shared" si="4"/>
        <v>0.9374</v>
      </c>
      <c r="R33" s="241">
        <f>VALUE((Q33/'2015'!Q33)-1)</f>
        <v>-0.14462998448763575</v>
      </c>
      <c r="S33" s="154">
        <v>34</v>
      </c>
      <c r="T33" s="89">
        <f t="shared" si="5"/>
        <v>0.027570588235294118</v>
      </c>
      <c r="U33" s="207">
        <f t="shared" si="6"/>
        <v>0.03308470588235294</v>
      </c>
      <c r="V33" s="48">
        <v>-0.066</v>
      </c>
      <c r="W33" s="32">
        <f t="shared" si="7"/>
        <v>-0.038429411764705886</v>
      </c>
      <c r="X33" s="146" t="s">
        <v>266</v>
      </c>
      <c r="Z33" s="60"/>
      <c r="AA33" s="60"/>
      <c r="AB33" s="60"/>
      <c r="AC33" s="60"/>
    </row>
    <row r="34" spans="1:29" ht="12.75">
      <c r="A34" s="25" t="s">
        <v>62</v>
      </c>
      <c r="B34" s="26" t="s">
        <v>63</v>
      </c>
      <c r="C34" s="26">
        <v>0.31</v>
      </c>
      <c r="D34" s="26" t="s">
        <v>51</v>
      </c>
      <c r="E34" s="27">
        <v>0.337</v>
      </c>
      <c r="F34" s="27">
        <v>0</v>
      </c>
      <c r="G34" s="27">
        <v>0</v>
      </c>
      <c r="H34" s="27">
        <v>0.325</v>
      </c>
      <c r="I34" s="27">
        <v>0</v>
      </c>
      <c r="J34" s="27">
        <v>0</v>
      </c>
      <c r="K34" s="91">
        <v>0.356</v>
      </c>
      <c r="L34" s="27">
        <v>0</v>
      </c>
      <c r="M34" s="27">
        <v>0</v>
      </c>
      <c r="N34" s="27">
        <v>0.38</v>
      </c>
      <c r="O34" s="27"/>
      <c r="P34" s="27"/>
      <c r="Q34" s="28">
        <f t="shared" si="4"/>
        <v>1.3980000000000001</v>
      </c>
      <c r="R34" s="250">
        <f>VALUE((Q34/'2015'!Q34)-1)</f>
        <v>0.09133489461358324</v>
      </c>
      <c r="S34" s="154">
        <v>52</v>
      </c>
      <c r="T34" s="89">
        <f t="shared" si="5"/>
        <v>0.02688461538461539</v>
      </c>
      <c r="U34" s="207">
        <f t="shared" si="6"/>
        <v>0.032261538461538466</v>
      </c>
      <c r="V34" s="48">
        <v>0.087</v>
      </c>
      <c r="W34" s="32">
        <f t="shared" si="7"/>
        <v>0.11388461538461539</v>
      </c>
      <c r="X34" s="92" t="s">
        <v>268</v>
      </c>
      <c r="Z34" s="60"/>
      <c r="AA34" s="60"/>
      <c r="AB34" s="60"/>
      <c r="AC34" s="60"/>
    </row>
    <row r="35" spans="1:29" ht="12.75">
      <c r="A35" s="25" t="s">
        <v>64</v>
      </c>
      <c r="B35" s="26" t="s">
        <v>65</v>
      </c>
      <c r="C35" s="26">
        <v>0.51</v>
      </c>
      <c r="D35" s="26" t="s">
        <v>51</v>
      </c>
      <c r="E35" s="27">
        <v>0.334</v>
      </c>
      <c r="F35" s="27">
        <v>0</v>
      </c>
      <c r="G35" s="27">
        <v>0</v>
      </c>
      <c r="H35" s="27">
        <v>0.1499</v>
      </c>
      <c r="I35" s="27">
        <v>0</v>
      </c>
      <c r="J35" s="27">
        <v>0</v>
      </c>
      <c r="K35" s="27">
        <v>0.362</v>
      </c>
      <c r="L35" s="27">
        <v>0</v>
      </c>
      <c r="M35" s="27">
        <v>0</v>
      </c>
      <c r="N35" s="27">
        <v>0.224</v>
      </c>
      <c r="O35" s="27"/>
      <c r="P35" s="27"/>
      <c r="Q35" s="28">
        <f t="shared" si="4"/>
        <v>1.0699</v>
      </c>
      <c r="R35" s="246">
        <f>VALUE((Q35/'2015'!Q35)-1)</f>
        <v>-0.11797197032151674</v>
      </c>
      <c r="S35" s="154">
        <v>33.75</v>
      </c>
      <c r="T35" s="89">
        <f t="shared" si="5"/>
        <v>0.031700740740740745</v>
      </c>
      <c r="U35" s="207">
        <f t="shared" si="6"/>
        <v>0.03804088888888889</v>
      </c>
      <c r="V35" s="48">
        <v>-0.128</v>
      </c>
      <c r="W35" s="32">
        <f t="shared" si="7"/>
        <v>-0.09629925925925925</v>
      </c>
      <c r="X35" s="92" t="s">
        <v>268</v>
      </c>
      <c r="Z35" s="60"/>
      <c r="AA35" s="60"/>
      <c r="AB35" s="60"/>
      <c r="AC35" s="60"/>
    </row>
    <row r="36" spans="1:29" ht="12.75">
      <c r="A36" s="25" t="s">
        <v>66</v>
      </c>
      <c r="B36" s="26" t="s">
        <v>67</v>
      </c>
      <c r="C36" s="26">
        <v>0.46</v>
      </c>
      <c r="D36" s="26" t="s">
        <v>51</v>
      </c>
      <c r="E36" s="27">
        <v>0.195</v>
      </c>
      <c r="F36" s="27">
        <v>0</v>
      </c>
      <c r="G36" s="27">
        <v>0</v>
      </c>
      <c r="H36" s="27">
        <v>0.316</v>
      </c>
      <c r="I36" s="27">
        <v>0</v>
      </c>
      <c r="J36" s="27">
        <v>0</v>
      </c>
      <c r="K36" s="27">
        <v>0.195</v>
      </c>
      <c r="L36" s="27">
        <v>0</v>
      </c>
      <c r="M36" s="27">
        <v>0</v>
      </c>
      <c r="N36" s="27">
        <v>0.65</v>
      </c>
      <c r="O36" s="27"/>
      <c r="P36" s="27"/>
      <c r="Q36" s="28">
        <f t="shared" si="4"/>
        <v>1.3559999999999999</v>
      </c>
      <c r="R36" s="246">
        <f>VALUE((Q36/'2015'!Q36)-1)</f>
        <v>-0.04453213077790319</v>
      </c>
      <c r="S36" s="154">
        <v>29.3</v>
      </c>
      <c r="T36" s="89">
        <f t="shared" si="5"/>
        <v>0.046279863481228666</v>
      </c>
      <c r="U36" s="207">
        <f t="shared" si="6"/>
        <v>0.055535836177474394</v>
      </c>
      <c r="V36" s="48">
        <v>-0.08</v>
      </c>
      <c r="W36" s="32">
        <f t="shared" si="7"/>
        <v>-0.033720136518771336</v>
      </c>
      <c r="X36" s="92" t="s">
        <v>268</v>
      </c>
      <c r="Z36" s="60"/>
      <c r="AA36" s="60"/>
      <c r="AB36" s="60"/>
      <c r="AC36" s="60"/>
    </row>
    <row r="37" spans="1:29" ht="12.75">
      <c r="A37" s="25" t="s">
        <v>193</v>
      </c>
      <c r="B37" s="26" t="s">
        <v>249</v>
      </c>
      <c r="C37" s="26">
        <v>0.59</v>
      </c>
      <c r="D37" s="26" t="s">
        <v>51</v>
      </c>
      <c r="E37" s="27">
        <v>0</v>
      </c>
      <c r="F37" s="27">
        <v>0.156</v>
      </c>
      <c r="G37" s="27">
        <v>0</v>
      </c>
      <c r="H37" s="27">
        <v>0</v>
      </c>
      <c r="I37" s="27">
        <v>0.184</v>
      </c>
      <c r="J37" s="27">
        <v>0</v>
      </c>
      <c r="K37" s="27">
        <v>0</v>
      </c>
      <c r="L37" s="27">
        <v>0.172</v>
      </c>
      <c r="M37" s="27">
        <v>0</v>
      </c>
      <c r="N37" s="27">
        <v>0</v>
      </c>
      <c r="O37" s="27"/>
      <c r="P37" s="27"/>
      <c r="Q37" s="28">
        <f t="shared" si="4"/>
        <v>0.512</v>
      </c>
      <c r="R37" s="241">
        <f>VALUE((Q37/'2015'!Q37)-1)</f>
        <v>-0.3072655932891354</v>
      </c>
      <c r="S37" s="154">
        <v>22.5</v>
      </c>
      <c r="T37" s="89">
        <f t="shared" si="5"/>
        <v>0.022755555555555557</v>
      </c>
      <c r="U37" s="207">
        <f t="shared" si="6"/>
        <v>0.027306666666666667</v>
      </c>
      <c r="V37" s="48">
        <v>0.125</v>
      </c>
      <c r="W37" s="32">
        <f t="shared" si="7"/>
        <v>0.14775555555555556</v>
      </c>
      <c r="X37" s="146" t="s">
        <v>237</v>
      </c>
      <c r="Z37" s="60"/>
      <c r="AA37" s="60"/>
      <c r="AB37" s="60"/>
      <c r="AC37" s="60"/>
    </row>
    <row r="38" spans="1:29" ht="12.75">
      <c r="A38" s="25" t="s">
        <v>70</v>
      </c>
      <c r="B38" s="26" t="s">
        <v>71</v>
      </c>
      <c r="C38" s="26">
        <v>0.45</v>
      </c>
      <c r="D38" s="26" t="s">
        <v>51</v>
      </c>
      <c r="E38" s="27">
        <v>0</v>
      </c>
      <c r="F38" s="27">
        <v>0.202</v>
      </c>
      <c r="G38" s="27">
        <v>0</v>
      </c>
      <c r="H38" s="27">
        <v>0</v>
      </c>
      <c r="I38" s="27">
        <v>0.181</v>
      </c>
      <c r="J38" s="27">
        <v>0</v>
      </c>
      <c r="K38" s="27">
        <v>0</v>
      </c>
      <c r="L38" s="27">
        <v>0.176</v>
      </c>
      <c r="M38" s="27">
        <v>0</v>
      </c>
      <c r="N38" s="27">
        <v>0</v>
      </c>
      <c r="O38" s="91"/>
      <c r="P38" s="27"/>
      <c r="Q38" s="28">
        <f t="shared" si="4"/>
        <v>0.5589999999999999</v>
      </c>
      <c r="R38" s="241">
        <f>VALUE((Q38/'2015'!Q38)-1)</f>
        <v>-0.3545034642032333</v>
      </c>
      <c r="S38" s="154">
        <v>9.2</v>
      </c>
      <c r="T38" s="89">
        <f t="shared" si="5"/>
        <v>0.06076086956521739</v>
      </c>
      <c r="U38" s="207">
        <f t="shared" si="6"/>
        <v>0.07291304347826086</v>
      </c>
      <c r="V38" s="48">
        <v>0.14</v>
      </c>
      <c r="W38" s="32">
        <f t="shared" si="7"/>
        <v>0.2007608695652174</v>
      </c>
      <c r="X38" s="92" t="s">
        <v>237</v>
      </c>
      <c r="Z38" s="60"/>
      <c r="AA38" s="60"/>
      <c r="AB38" s="60"/>
      <c r="AC38" s="60"/>
    </row>
    <row r="39" spans="1:29" ht="12.75">
      <c r="A39" s="25" t="s">
        <v>159</v>
      </c>
      <c r="B39" s="26" t="s">
        <v>73</v>
      </c>
      <c r="C39" s="26">
        <v>0.2</v>
      </c>
      <c r="D39" s="26" t="s">
        <v>51</v>
      </c>
      <c r="E39" s="27">
        <v>0.53</v>
      </c>
      <c r="F39" s="27">
        <v>0</v>
      </c>
      <c r="G39" s="27">
        <v>0</v>
      </c>
      <c r="H39" s="27">
        <v>0.364</v>
      </c>
      <c r="I39" s="27">
        <v>0</v>
      </c>
      <c r="J39" s="27">
        <v>0</v>
      </c>
      <c r="K39" s="27">
        <v>0.425</v>
      </c>
      <c r="L39" s="27">
        <v>0</v>
      </c>
      <c r="M39" s="27">
        <v>0</v>
      </c>
      <c r="N39" s="27">
        <v>0.32</v>
      </c>
      <c r="O39" s="27"/>
      <c r="P39" s="27"/>
      <c r="Q39" s="28">
        <f t="shared" si="4"/>
        <v>1.639</v>
      </c>
      <c r="R39" s="246">
        <f>VALUE((Q39/'2015'!Q39)-1)</f>
        <v>-0.1730575176589304</v>
      </c>
      <c r="S39" s="154">
        <v>111</v>
      </c>
      <c r="T39" s="89">
        <f t="shared" si="5"/>
        <v>0.014765765765765765</v>
      </c>
      <c r="U39" s="207">
        <f t="shared" si="6"/>
        <v>0.01771891891891892</v>
      </c>
      <c r="V39" s="48">
        <v>0.04</v>
      </c>
      <c r="W39" s="32">
        <f t="shared" si="7"/>
        <v>0.054765765765765764</v>
      </c>
      <c r="X39" s="92" t="s">
        <v>268</v>
      </c>
      <c r="Z39" s="60"/>
      <c r="AA39" s="60"/>
      <c r="AB39" s="60"/>
      <c r="AC39" s="60"/>
    </row>
    <row r="40" spans="1:29" ht="12.75">
      <c r="A40" s="25" t="s">
        <v>194</v>
      </c>
      <c r="B40" s="26" t="s">
        <v>264</v>
      </c>
      <c r="C40" s="26">
        <v>0.65</v>
      </c>
      <c r="D40" s="26" t="s">
        <v>51</v>
      </c>
      <c r="E40" s="35">
        <v>0</v>
      </c>
      <c r="F40" s="35">
        <v>0</v>
      </c>
      <c r="G40" s="35">
        <v>0.0303</v>
      </c>
      <c r="H40" s="35">
        <v>0</v>
      </c>
      <c r="I40" s="35">
        <v>0</v>
      </c>
      <c r="J40" s="35">
        <v>0.172</v>
      </c>
      <c r="K40" s="35">
        <v>0</v>
      </c>
      <c r="L40" s="35">
        <v>0</v>
      </c>
      <c r="M40" s="80">
        <v>0.475</v>
      </c>
      <c r="N40" s="35">
        <v>0</v>
      </c>
      <c r="O40" s="35"/>
      <c r="P40" s="80"/>
      <c r="Q40" s="28">
        <f t="shared" si="4"/>
        <v>0.6773</v>
      </c>
      <c r="R40" s="241">
        <f>VALUE((Q40/'2015'!Q40)-1)</f>
        <v>-0.29078534031413605</v>
      </c>
      <c r="S40" s="154">
        <v>15.5</v>
      </c>
      <c r="T40" s="89">
        <f t="shared" si="5"/>
        <v>0.043696774193548386</v>
      </c>
      <c r="U40" s="207">
        <f t="shared" si="6"/>
        <v>0.05243612903225806</v>
      </c>
      <c r="V40" s="48">
        <v>0.22</v>
      </c>
      <c r="W40" s="32">
        <f t="shared" si="7"/>
        <v>0.26369677419354837</v>
      </c>
      <c r="X40" s="92" t="s">
        <v>266</v>
      </c>
      <c r="Z40" s="60"/>
      <c r="AA40" s="60"/>
      <c r="AB40" s="60"/>
      <c r="AC40" s="60"/>
    </row>
    <row r="41" spans="1:29" ht="12.75">
      <c r="A41" s="25" t="s">
        <v>121</v>
      </c>
      <c r="B41" s="26" t="s">
        <v>160</v>
      </c>
      <c r="C41" s="26">
        <v>1.17</v>
      </c>
      <c r="D41" s="26" t="s">
        <v>51</v>
      </c>
      <c r="E41" s="35">
        <v>0</v>
      </c>
      <c r="F41" s="35">
        <v>0</v>
      </c>
      <c r="G41" s="35">
        <v>0.082</v>
      </c>
      <c r="H41" s="35">
        <v>0</v>
      </c>
      <c r="I41" s="35">
        <v>0</v>
      </c>
      <c r="J41" s="35">
        <v>0.172</v>
      </c>
      <c r="K41" s="35">
        <v>0</v>
      </c>
      <c r="L41" s="35">
        <v>0</v>
      </c>
      <c r="M41" s="35">
        <v>0.116</v>
      </c>
      <c r="N41" s="35">
        <v>0</v>
      </c>
      <c r="O41" s="35"/>
      <c r="P41" s="35"/>
      <c r="Q41" s="28">
        <f t="shared" si="4"/>
        <v>0.37</v>
      </c>
      <c r="R41" s="241">
        <f>VALUE((Q41/'2015'!Q41)-1)</f>
        <v>-0.22039612305099032</v>
      </c>
      <c r="S41" s="154">
        <v>8.25</v>
      </c>
      <c r="T41" s="89">
        <f t="shared" si="5"/>
        <v>0.044848484848484846</v>
      </c>
      <c r="U41" s="207">
        <f t="shared" si="6"/>
        <v>0.05381818181818181</v>
      </c>
      <c r="V41" s="48">
        <v>0.13</v>
      </c>
      <c r="W41" s="32">
        <f t="shared" si="7"/>
        <v>0.17484848484848486</v>
      </c>
      <c r="X41" s="146" t="s">
        <v>266</v>
      </c>
      <c r="Z41" s="60"/>
      <c r="AA41" s="60"/>
      <c r="AB41" s="60"/>
      <c r="AC41" s="60"/>
    </row>
    <row r="42" spans="1:29" ht="12.75">
      <c r="A42" s="25" t="s">
        <v>247</v>
      </c>
      <c r="B42" s="26" t="s">
        <v>246</v>
      </c>
      <c r="C42" s="26">
        <v>0.6</v>
      </c>
      <c r="D42" s="26" t="s">
        <v>51</v>
      </c>
      <c r="E42" s="35">
        <v>0.461</v>
      </c>
      <c r="F42" s="35">
        <v>0</v>
      </c>
      <c r="G42" s="35">
        <v>0</v>
      </c>
      <c r="H42" s="35">
        <v>0.431</v>
      </c>
      <c r="I42" s="35">
        <v>0</v>
      </c>
      <c r="J42" s="35">
        <v>0</v>
      </c>
      <c r="K42" s="35">
        <v>0.314</v>
      </c>
      <c r="L42" s="35">
        <v>0</v>
      </c>
      <c r="M42" s="35">
        <v>0</v>
      </c>
      <c r="N42" s="35">
        <v>0.421</v>
      </c>
      <c r="O42" s="35"/>
      <c r="P42" s="35"/>
      <c r="Q42" s="28">
        <f t="shared" si="4"/>
        <v>1.627</v>
      </c>
      <c r="R42" s="250">
        <f>VALUE((Q42/'2015'!Q42)-1)</f>
        <v>0.24865694551036066</v>
      </c>
      <c r="S42" s="156">
        <v>18.1</v>
      </c>
      <c r="T42" s="89">
        <f t="shared" si="5"/>
        <v>0.08988950276243093</v>
      </c>
      <c r="U42" s="207">
        <f t="shared" si="6"/>
        <v>0.10786740331491713</v>
      </c>
      <c r="V42" s="48">
        <v>0.093</v>
      </c>
      <c r="W42" s="32">
        <f t="shared" si="7"/>
        <v>0.18288950276243093</v>
      </c>
      <c r="X42" s="92" t="s">
        <v>268</v>
      </c>
      <c r="Z42" s="60"/>
      <c r="AA42" s="60"/>
      <c r="AB42" s="60"/>
      <c r="AC42" s="60"/>
    </row>
    <row r="43" spans="1:29" ht="12.75">
      <c r="A43" s="25" t="s">
        <v>227</v>
      </c>
      <c r="B43" s="26" t="s">
        <v>162</v>
      </c>
      <c r="C43" s="26">
        <v>0.48</v>
      </c>
      <c r="D43" s="26" t="s">
        <v>51</v>
      </c>
      <c r="E43" s="35">
        <v>0</v>
      </c>
      <c r="F43" s="35">
        <v>0</v>
      </c>
      <c r="G43" s="35">
        <v>0.245</v>
      </c>
      <c r="H43" s="35">
        <v>0</v>
      </c>
      <c r="I43" s="35">
        <v>0</v>
      </c>
      <c r="J43" s="35">
        <v>0.242</v>
      </c>
      <c r="K43" s="35">
        <v>0</v>
      </c>
      <c r="L43" s="35">
        <v>0</v>
      </c>
      <c r="M43" s="35">
        <v>0.26</v>
      </c>
      <c r="N43" s="35">
        <v>0</v>
      </c>
      <c r="O43" s="35"/>
      <c r="P43" s="35"/>
      <c r="Q43" s="28">
        <f t="shared" si="4"/>
        <v>0.747</v>
      </c>
      <c r="R43" s="241">
        <f>VALUE((Q43/'2015'!Q43)-1)</f>
        <v>-0.27791203479941995</v>
      </c>
      <c r="S43" s="154">
        <v>8.75</v>
      </c>
      <c r="T43" s="89">
        <f t="shared" si="5"/>
        <v>0.08537142857142857</v>
      </c>
      <c r="U43" s="207">
        <f t="shared" si="6"/>
        <v>0.10244571428571429</v>
      </c>
      <c r="V43" s="48">
        <v>0.07</v>
      </c>
      <c r="W43" s="32">
        <f t="shared" si="7"/>
        <v>0.15537142857142858</v>
      </c>
      <c r="X43" s="92" t="s">
        <v>266</v>
      </c>
      <c r="Z43" s="60"/>
      <c r="AA43" s="60"/>
      <c r="AB43" s="60"/>
      <c r="AC43" s="60"/>
    </row>
    <row r="44" spans="1:29" ht="12.75">
      <c r="A44" s="25" t="s">
        <v>163</v>
      </c>
      <c r="B44" s="26" t="s">
        <v>164</v>
      </c>
      <c r="C44" s="26">
        <v>0.45</v>
      </c>
      <c r="D44" s="26" t="s">
        <v>51</v>
      </c>
      <c r="E44" s="148">
        <v>0</v>
      </c>
      <c r="F44" s="148">
        <v>0.159</v>
      </c>
      <c r="G44" s="148">
        <v>0</v>
      </c>
      <c r="H44" s="148">
        <v>0</v>
      </c>
      <c r="I44" s="148">
        <v>0.383</v>
      </c>
      <c r="J44" s="148">
        <v>0</v>
      </c>
      <c r="K44" s="148">
        <v>0</v>
      </c>
      <c r="L44" s="148">
        <v>0.316</v>
      </c>
      <c r="M44" s="148">
        <v>0</v>
      </c>
      <c r="N44" s="148">
        <v>0</v>
      </c>
      <c r="O44" s="148"/>
      <c r="P44" s="148"/>
      <c r="Q44" s="28">
        <f t="shared" si="4"/>
        <v>0.8580000000000001</v>
      </c>
      <c r="R44" s="241">
        <f>VALUE((Q44/'2015'!Q44)-1)</f>
        <v>-0.14114114114114118</v>
      </c>
      <c r="S44" s="154">
        <v>26.5</v>
      </c>
      <c r="T44" s="89">
        <f t="shared" si="5"/>
        <v>0.03237735849056604</v>
      </c>
      <c r="U44" s="207">
        <f t="shared" si="6"/>
        <v>0.03885283018867925</v>
      </c>
      <c r="V44" s="48">
        <v>0.076</v>
      </c>
      <c r="W44" s="32">
        <f t="shared" si="7"/>
        <v>0.10837735849056604</v>
      </c>
      <c r="X44" s="92" t="s">
        <v>237</v>
      </c>
      <c r="Z44" s="60"/>
      <c r="AA44" s="60"/>
      <c r="AB44" s="60"/>
      <c r="AC44" s="60"/>
    </row>
    <row r="45" spans="1:29" ht="12.75">
      <c r="A45" s="25" t="s">
        <v>270</v>
      </c>
      <c r="B45" s="26" t="s">
        <v>128</v>
      </c>
      <c r="C45" s="26">
        <v>0.35</v>
      </c>
      <c r="D45" s="26" t="s">
        <v>51</v>
      </c>
      <c r="E45" s="35">
        <v>0.2</v>
      </c>
      <c r="F45" s="35">
        <v>0</v>
      </c>
      <c r="G45" s="35">
        <v>0</v>
      </c>
      <c r="H45" s="35">
        <v>0.19</v>
      </c>
      <c r="I45" s="35">
        <v>0</v>
      </c>
      <c r="J45" s="35">
        <v>0</v>
      </c>
      <c r="K45" s="80">
        <v>0.198</v>
      </c>
      <c r="L45" s="35">
        <v>0</v>
      </c>
      <c r="M45" s="35">
        <v>0</v>
      </c>
      <c r="N45" s="35">
        <v>0.19</v>
      </c>
      <c r="O45" s="35"/>
      <c r="P45" s="35"/>
      <c r="Q45" s="28">
        <f t="shared" si="4"/>
        <v>0.778</v>
      </c>
      <c r="R45" s="250">
        <f>VALUE((Q45/'2015'!Q45)-1)</f>
        <v>0.11142857142857143</v>
      </c>
      <c r="S45" s="154">
        <v>38.1</v>
      </c>
      <c r="T45" s="89">
        <f t="shared" si="5"/>
        <v>0.02041994750656168</v>
      </c>
      <c r="U45" s="207">
        <f t="shared" si="6"/>
        <v>0.024503937007874017</v>
      </c>
      <c r="V45" s="48">
        <v>0.096</v>
      </c>
      <c r="W45" s="32">
        <f t="shared" si="7"/>
        <v>0.11641994750656168</v>
      </c>
      <c r="X45" s="92" t="s">
        <v>268</v>
      </c>
      <c r="Z45" s="60"/>
      <c r="AA45" s="60"/>
      <c r="AB45" s="60"/>
      <c r="AC45" s="60"/>
    </row>
    <row r="46" spans="1:29" ht="12.75">
      <c r="A46" s="25" t="s">
        <v>165</v>
      </c>
      <c r="B46" s="26" t="s">
        <v>166</v>
      </c>
      <c r="C46" s="26">
        <v>2.05</v>
      </c>
      <c r="D46" s="26" t="s">
        <v>51</v>
      </c>
      <c r="E46" s="35">
        <v>0</v>
      </c>
      <c r="F46" s="35">
        <v>0</v>
      </c>
      <c r="G46" s="35">
        <v>0.098</v>
      </c>
      <c r="H46" s="35">
        <v>0</v>
      </c>
      <c r="I46" s="35">
        <v>0</v>
      </c>
      <c r="J46" s="35">
        <v>0.032</v>
      </c>
      <c r="K46" s="35">
        <v>0</v>
      </c>
      <c r="L46" s="35">
        <v>0</v>
      </c>
      <c r="M46" s="35">
        <v>0.182</v>
      </c>
      <c r="N46" s="35">
        <v>0</v>
      </c>
      <c r="O46" s="35"/>
      <c r="P46" s="35"/>
      <c r="Q46" s="28">
        <f t="shared" si="4"/>
        <v>0.312</v>
      </c>
      <c r="R46" s="241">
        <f>VALUE((Q46/'2015'!Q46)-1)</f>
        <v>-0.4729729729729729</v>
      </c>
      <c r="S46" s="154">
        <v>9.2</v>
      </c>
      <c r="T46" s="89">
        <f t="shared" si="5"/>
        <v>0.03391304347826087</v>
      </c>
      <c r="U46" s="207">
        <f t="shared" si="6"/>
        <v>0.04069565217391304</v>
      </c>
      <c r="V46" s="48">
        <v>-0.008</v>
      </c>
      <c r="W46" s="32">
        <f t="shared" si="7"/>
        <v>0.025913043478260872</v>
      </c>
      <c r="X46" s="146" t="s">
        <v>266</v>
      </c>
      <c r="Z46" s="60"/>
      <c r="AA46" s="60"/>
      <c r="AB46" s="60"/>
      <c r="AC46" s="60"/>
    </row>
    <row r="47" spans="1:29" ht="12.75">
      <c r="A47" s="25" t="s">
        <v>195</v>
      </c>
      <c r="B47" s="26" t="s">
        <v>196</v>
      </c>
      <c r="C47" s="26">
        <v>0.16</v>
      </c>
      <c r="D47" s="26" t="s">
        <v>51</v>
      </c>
      <c r="E47" s="35">
        <v>0</v>
      </c>
      <c r="F47" s="35">
        <v>1.141</v>
      </c>
      <c r="G47" s="35">
        <v>0</v>
      </c>
      <c r="H47" s="35">
        <v>0</v>
      </c>
      <c r="I47" s="35">
        <v>1.093</v>
      </c>
      <c r="J47" s="35">
        <v>0</v>
      </c>
      <c r="K47" s="35">
        <v>0</v>
      </c>
      <c r="L47" s="35">
        <v>1.052</v>
      </c>
      <c r="M47" s="35">
        <v>0</v>
      </c>
      <c r="N47" s="35">
        <v>0</v>
      </c>
      <c r="O47" s="35"/>
      <c r="P47" s="35"/>
      <c r="Q47" s="28">
        <f t="shared" si="4"/>
        <v>3.286</v>
      </c>
      <c r="R47" s="241">
        <f>VALUE((Q47/'2015'!Q47)-1)</f>
        <v>-0.2557191392978484</v>
      </c>
      <c r="S47" s="154">
        <v>148</v>
      </c>
      <c r="T47" s="89">
        <f t="shared" si="5"/>
        <v>0.022202702702702703</v>
      </c>
      <c r="U47" s="207">
        <f t="shared" si="6"/>
        <v>0.026643243243243242</v>
      </c>
      <c r="V47" s="48">
        <v>0.099</v>
      </c>
      <c r="W47" s="32">
        <f t="shared" si="7"/>
        <v>0.12120270270270271</v>
      </c>
      <c r="X47" s="146" t="s">
        <v>237</v>
      </c>
      <c r="Z47" s="60"/>
      <c r="AA47" s="60"/>
      <c r="AB47" s="60"/>
      <c r="AC47" s="60"/>
    </row>
    <row r="48" spans="1:29" ht="12.75">
      <c r="A48" s="25" t="s">
        <v>167</v>
      </c>
      <c r="B48" s="26" t="s">
        <v>168</v>
      </c>
      <c r="C48" s="26">
        <v>0.29</v>
      </c>
      <c r="D48" s="26" t="s">
        <v>51</v>
      </c>
      <c r="E48" s="148">
        <v>0</v>
      </c>
      <c r="F48" s="148">
        <v>0</v>
      </c>
      <c r="G48" s="148">
        <v>0.28</v>
      </c>
      <c r="H48" s="148">
        <v>0</v>
      </c>
      <c r="I48" s="148">
        <v>0</v>
      </c>
      <c r="J48" s="148">
        <v>0.51</v>
      </c>
      <c r="K48" s="148">
        <v>0</v>
      </c>
      <c r="L48" s="148">
        <v>0</v>
      </c>
      <c r="M48" s="148">
        <v>0.37</v>
      </c>
      <c r="N48" s="148">
        <v>0</v>
      </c>
      <c r="O48" s="148"/>
      <c r="P48" s="148"/>
      <c r="Q48" s="28">
        <f t="shared" si="4"/>
        <v>1.1600000000000001</v>
      </c>
      <c r="R48" s="241">
        <f>VALUE((Q48/'2015'!Q48)-1)</f>
        <v>-0.18881118881118886</v>
      </c>
      <c r="S48" s="154">
        <v>42</v>
      </c>
      <c r="T48" s="89">
        <f t="shared" si="5"/>
        <v>0.027619047619047623</v>
      </c>
      <c r="U48" s="207">
        <f>VALUE(T48*12/10)</f>
        <v>0.03314285714285715</v>
      </c>
      <c r="V48" s="48">
        <v>0.065</v>
      </c>
      <c r="W48" s="32">
        <f t="shared" si="7"/>
        <v>0.09261904761904763</v>
      </c>
      <c r="X48" s="92" t="s">
        <v>266</v>
      </c>
      <c r="Z48" s="60"/>
      <c r="AA48" s="60"/>
      <c r="AB48" s="60"/>
      <c r="AC48" s="60"/>
    </row>
    <row r="49" spans="1:29" ht="12.75">
      <c r="A49" s="25" t="s">
        <v>216</v>
      </c>
      <c r="B49" s="26" t="s">
        <v>217</v>
      </c>
      <c r="C49" s="26">
        <v>0.29</v>
      </c>
      <c r="D49" s="26" t="s">
        <v>51</v>
      </c>
      <c r="E49" s="148">
        <v>0.084</v>
      </c>
      <c r="F49" s="148">
        <v>0</v>
      </c>
      <c r="G49" s="148">
        <v>0</v>
      </c>
      <c r="H49" s="148">
        <v>0.086</v>
      </c>
      <c r="I49" s="148">
        <v>0</v>
      </c>
      <c r="J49" s="148">
        <v>0</v>
      </c>
      <c r="K49" s="148">
        <v>0.294</v>
      </c>
      <c r="L49" s="148">
        <v>0</v>
      </c>
      <c r="M49" s="148">
        <v>0</v>
      </c>
      <c r="N49" s="148"/>
      <c r="O49" s="148"/>
      <c r="P49" s="148"/>
      <c r="Q49" s="226">
        <f t="shared" si="4"/>
        <v>0.46399999999999997</v>
      </c>
      <c r="R49" s="241"/>
      <c r="S49" s="154">
        <v>11.4</v>
      </c>
      <c r="T49" s="89">
        <f t="shared" si="5"/>
        <v>0.040701754385964906</v>
      </c>
      <c r="U49" s="207">
        <f aca="true" t="shared" si="8" ref="U49:U54">VALUE(T49*12/9)</f>
        <v>0.05426900584795321</v>
      </c>
      <c r="V49" s="48">
        <v>-0.045</v>
      </c>
      <c r="W49" s="32">
        <f t="shared" si="7"/>
        <v>-0.004298245614035093</v>
      </c>
      <c r="X49" s="92" t="s">
        <v>242</v>
      </c>
      <c r="Z49" s="60"/>
      <c r="AA49" s="60"/>
      <c r="AB49" s="60"/>
      <c r="AC49" s="60"/>
    </row>
    <row r="50" spans="1:29" ht="12.75">
      <c r="A50" s="25" t="s">
        <v>218</v>
      </c>
      <c r="B50" s="26" t="s">
        <v>219</v>
      </c>
      <c r="C50" s="26">
        <v>0.38</v>
      </c>
      <c r="D50" s="26" t="s">
        <v>51</v>
      </c>
      <c r="E50" s="148">
        <v>0.043</v>
      </c>
      <c r="F50" s="148">
        <v>0</v>
      </c>
      <c r="G50" s="148">
        <v>0</v>
      </c>
      <c r="H50" s="148">
        <v>0.022</v>
      </c>
      <c r="I50" s="148">
        <v>0</v>
      </c>
      <c r="J50" s="148">
        <v>0</v>
      </c>
      <c r="K50" s="148">
        <v>0.345</v>
      </c>
      <c r="L50" s="148">
        <v>0</v>
      </c>
      <c r="M50" s="148">
        <v>0</v>
      </c>
      <c r="N50" s="148"/>
      <c r="O50" s="148"/>
      <c r="P50" s="148"/>
      <c r="Q50" s="226">
        <f t="shared" si="4"/>
        <v>0.41</v>
      </c>
      <c r="R50" s="241"/>
      <c r="S50" s="154">
        <v>14.7</v>
      </c>
      <c r="T50" s="89">
        <f t="shared" si="5"/>
        <v>0.027891156462585033</v>
      </c>
      <c r="U50" s="207">
        <f t="shared" si="8"/>
        <v>0.037188208616780044</v>
      </c>
      <c r="V50" s="48">
        <v>-0.041</v>
      </c>
      <c r="W50" s="32">
        <f t="shared" si="7"/>
        <v>-0.013108843537414969</v>
      </c>
      <c r="X50" s="92" t="s">
        <v>242</v>
      </c>
      <c r="Z50" s="60"/>
      <c r="AA50" s="60"/>
      <c r="AB50" s="60"/>
      <c r="AC50" s="60"/>
    </row>
    <row r="51" spans="1:29" ht="12.75">
      <c r="A51" s="25" t="s">
        <v>220</v>
      </c>
      <c r="B51" s="26" t="s">
        <v>221</v>
      </c>
      <c r="C51" s="26">
        <v>0.29</v>
      </c>
      <c r="D51" s="26" t="s">
        <v>51</v>
      </c>
      <c r="E51" s="148">
        <v>0.126</v>
      </c>
      <c r="F51" s="148">
        <v>0</v>
      </c>
      <c r="G51" s="148">
        <v>0</v>
      </c>
      <c r="H51" s="148">
        <v>0.173</v>
      </c>
      <c r="I51" s="148">
        <v>0</v>
      </c>
      <c r="J51" s="148">
        <v>0</v>
      </c>
      <c r="K51" s="148">
        <v>0.119</v>
      </c>
      <c r="L51" s="148">
        <v>0</v>
      </c>
      <c r="M51" s="148">
        <v>0</v>
      </c>
      <c r="N51" s="148">
        <v>0.117</v>
      </c>
      <c r="O51" s="148"/>
      <c r="P51" s="148"/>
      <c r="Q51" s="226">
        <f t="shared" si="4"/>
        <v>0.535</v>
      </c>
      <c r="R51" s="241"/>
      <c r="S51" s="154">
        <v>15.5</v>
      </c>
      <c r="T51" s="89">
        <f t="shared" si="5"/>
        <v>0.034516129032258064</v>
      </c>
      <c r="U51" s="207">
        <f>VALUE(T51*12/10)</f>
        <v>0.04141935483870968</v>
      </c>
      <c r="V51" s="48">
        <v>0.068</v>
      </c>
      <c r="W51" s="32">
        <f t="shared" si="7"/>
        <v>0.10251612903225807</v>
      </c>
      <c r="X51" s="92" t="s">
        <v>268</v>
      </c>
      <c r="Z51" s="60"/>
      <c r="AA51" s="60"/>
      <c r="AB51" s="60"/>
      <c r="AC51" s="60"/>
    </row>
    <row r="52" spans="1:29" ht="12.75">
      <c r="A52" s="25" t="s">
        <v>222</v>
      </c>
      <c r="B52" s="26" t="s">
        <v>223</v>
      </c>
      <c r="C52" s="26">
        <v>0.38</v>
      </c>
      <c r="D52" s="26" t="s">
        <v>51</v>
      </c>
      <c r="E52" s="148">
        <v>0.114</v>
      </c>
      <c r="F52" s="148">
        <v>0</v>
      </c>
      <c r="G52" s="148">
        <v>0</v>
      </c>
      <c r="H52" s="148">
        <v>0.149</v>
      </c>
      <c r="I52" s="148">
        <v>0</v>
      </c>
      <c r="J52" s="148">
        <v>0</v>
      </c>
      <c r="K52" s="148">
        <v>0.113</v>
      </c>
      <c r="L52" s="148">
        <v>0</v>
      </c>
      <c r="M52" s="148">
        <v>0</v>
      </c>
      <c r="N52" s="148">
        <v>0.093</v>
      </c>
      <c r="O52" s="148"/>
      <c r="P52" s="148"/>
      <c r="Q52" s="226">
        <f t="shared" si="4"/>
        <v>0.469</v>
      </c>
      <c r="R52" s="250"/>
      <c r="S52" s="154">
        <v>14.5</v>
      </c>
      <c r="T52" s="89">
        <f t="shared" si="5"/>
        <v>0.032344827586206895</v>
      </c>
      <c r="U52" s="207">
        <f>VALUE(T52*12/10)</f>
        <v>0.03881379310344828</v>
      </c>
      <c r="V52" s="48">
        <v>0.098</v>
      </c>
      <c r="W52" s="32">
        <f t="shared" si="7"/>
        <v>0.1303448275862069</v>
      </c>
      <c r="X52" s="92" t="s">
        <v>268</v>
      </c>
      <c r="Z52" s="60"/>
      <c r="AA52" s="60"/>
      <c r="AB52" s="60"/>
      <c r="AC52" s="60"/>
    </row>
    <row r="53" spans="1:29" ht="12.75">
      <c r="A53" s="25" t="s">
        <v>228</v>
      </c>
      <c r="B53" s="26" t="s">
        <v>225</v>
      </c>
      <c r="C53" s="26">
        <v>0.46</v>
      </c>
      <c r="D53" s="26" t="s">
        <v>51</v>
      </c>
      <c r="E53" s="148">
        <v>0.081</v>
      </c>
      <c r="F53" s="148">
        <v>0</v>
      </c>
      <c r="G53" s="148">
        <v>0</v>
      </c>
      <c r="H53" s="148">
        <v>0.054</v>
      </c>
      <c r="I53" s="148">
        <v>0</v>
      </c>
      <c r="J53" s="148">
        <v>0</v>
      </c>
      <c r="K53" s="148">
        <v>0.096</v>
      </c>
      <c r="L53" s="148">
        <v>0</v>
      </c>
      <c r="M53" s="148">
        <v>0</v>
      </c>
      <c r="N53" s="148"/>
      <c r="O53" s="148"/>
      <c r="P53" s="148"/>
      <c r="Q53" s="226">
        <f t="shared" si="4"/>
        <v>0.231</v>
      </c>
      <c r="R53" s="241"/>
      <c r="S53" s="154">
        <v>10.8</v>
      </c>
      <c r="T53" s="89">
        <f t="shared" si="5"/>
        <v>0.021388888888888888</v>
      </c>
      <c r="U53" s="207">
        <f t="shared" si="8"/>
        <v>0.028518518518518516</v>
      </c>
      <c r="V53" s="48">
        <v>0.19</v>
      </c>
      <c r="W53" s="32">
        <f t="shared" si="7"/>
        <v>0.2113888888888889</v>
      </c>
      <c r="X53" s="92" t="s">
        <v>242</v>
      </c>
      <c r="Z53" s="60"/>
      <c r="AA53" s="60"/>
      <c r="AB53" s="60"/>
      <c r="AC53" s="60"/>
    </row>
    <row r="54" spans="1:29" ht="12.75">
      <c r="A54" s="25" t="s">
        <v>224</v>
      </c>
      <c r="B54" s="26" t="s">
        <v>226</v>
      </c>
      <c r="C54" s="26">
        <v>0.54</v>
      </c>
      <c r="D54" s="26" t="s">
        <v>51</v>
      </c>
      <c r="E54" s="148">
        <v>0.0275</v>
      </c>
      <c r="F54" s="148">
        <v>0</v>
      </c>
      <c r="G54" s="148">
        <v>0</v>
      </c>
      <c r="H54" s="148">
        <v>0.0778</v>
      </c>
      <c r="I54" s="148">
        <v>0</v>
      </c>
      <c r="J54" s="148">
        <v>0</v>
      </c>
      <c r="K54" s="148">
        <v>0.1415</v>
      </c>
      <c r="L54" s="148">
        <v>0</v>
      </c>
      <c r="M54" s="148">
        <v>0</v>
      </c>
      <c r="N54" s="148"/>
      <c r="O54" s="148"/>
      <c r="P54" s="148"/>
      <c r="Q54" s="226">
        <f t="shared" si="4"/>
        <v>0.24679999999999996</v>
      </c>
      <c r="R54" s="241"/>
      <c r="S54" s="154">
        <v>12.25</v>
      </c>
      <c r="T54" s="89">
        <f t="shared" si="5"/>
        <v>0.0201469387755102</v>
      </c>
      <c r="U54" s="207">
        <f t="shared" si="8"/>
        <v>0.026862585034013602</v>
      </c>
      <c r="V54" s="48">
        <v>0.189</v>
      </c>
      <c r="W54" s="32">
        <f t="shared" si="7"/>
        <v>0.20914693877551022</v>
      </c>
      <c r="X54" s="92" t="s">
        <v>242</v>
      </c>
      <c r="Z54" s="60"/>
      <c r="AA54" s="60"/>
      <c r="AB54" s="60"/>
      <c r="AC54" s="60"/>
    </row>
    <row r="55" spans="1:29" ht="13.5" thickBot="1">
      <c r="A55" s="36" t="s">
        <v>197</v>
      </c>
      <c r="B55" s="37" t="s">
        <v>250</v>
      </c>
      <c r="C55" s="37">
        <v>0.2</v>
      </c>
      <c r="D55" s="37" t="s">
        <v>51</v>
      </c>
      <c r="E55" s="38">
        <v>0</v>
      </c>
      <c r="F55" s="38">
        <v>0</v>
      </c>
      <c r="G55" s="38">
        <v>0.841</v>
      </c>
      <c r="H55" s="38">
        <v>0</v>
      </c>
      <c r="I55" s="38">
        <v>0</v>
      </c>
      <c r="J55" s="38">
        <v>0.861</v>
      </c>
      <c r="K55" s="38">
        <v>0</v>
      </c>
      <c r="L55" s="38">
        <v>0</v>
      </c>
      <c r="M55" s="38">
        <v>0.868</v>
      </c>
      <c r="N55" s="38">
        <v>0</v>
      </c>
      <c r="O55" s="38"/>
      <c r="P55" s="38"/>
      <c r="Q55" s="39">
        <f t="shared" si="4"/>
        <v>2.57</v>
      </c>
      <c r="R55" s="242">
        <f>VALUE((Q55/'2015'!Q55)-1)</f>
        <v>-0.22333031127228775</v>
      </c>
      <c r="S55" s="155">
        <v>101.5</v>
      </c>
      <c r="T55" s="114">
        <f t="shared" si="5"/>
        <v>0.025320197044334972</v>
      </c>
      <c r="U55" s="216">
        <f>VALUE(T55*12/10)</f>
        <v>0.030384236453201968</v>
      </c>
      <c r="V55" s="133">
        <v>0.092</v>
      </c>
      <c r="W55" s="43">
        <f t="shared" si="7"/>
        <v>0.11732019704433497</v>
      </c>
      <c r="X55" s="163" t="s">
        <v>266</v>
      </c>
      <c r="Z55" s="60"/>
      <c r="AA55" s="60"/>
      <c r="AB55" s="60"/>
      <c r="AC55" s="60"/>
    </row>
    <row r="56" spans="1:29" ht="13.5" thickBot="1">
      <c r="A56" s="14"/>
      <c r="B56" s="14"/>
      <c r="C56" s="14"/>
      <c r="D56" s="14"/>
      <c r="E56" s="44"/>
      <c r="F56" s="44"/>
      <c r="G56" s="44"/>
      <c r="H56" s="44"/>
      <c r="I56" s="44"/>
      <c r="J56" s="44"/>
      <c r="K56" s="44"/>
      <c r="L56" s="44"/>
      <c r="M56" s="44"/>
      <c r="N56" s="44"/>
      <c r="O56" s="44"/>
      <c r="P56" s="44"/>
      <c r="Q56" s="45"/>
      <c r="R56" s="200"/>
      <c r="S56" s="29"/>
      <c r="T56" s="30"/>
      <c r="U56" s="46"/>
      <c r="V56" s="47"/>
      <c r="W56" s="85"/>
      <c r="X56" s="92"/>
      <c r="Z56" s="60"/>
      <c r="AA56" s="60"/>
      <c r="AB56" s="60"/>
      <c r="AC56" s="60"/>
    </row>
    <row r="57" spans="1:29" ht="12.75">
      <c r="A57" s="17" t="s">
        <v>76</v>
      </c>
      <c r="B57" s="18" t="s">
        <v>198</v>
      </c>
      <c r="C57" s="18">
        <v>0.5</v>
      </c>
      <c r="D57" s="18" t="s">
        <v>213</v>
      </c>
      <c r="E57" s="19">
        <v>0</v>
      </c>
      <c r="F57" s="19">
        <v>0</v>
      </c>
      <c r="G57" s="19">
        <v>2.2275</v>
      </c>
      <c r="H57" s="19">
        <v>0</v>
      </c>
      <c r="I57" s="19">
        <v>0</v>
      </c>
      <c r="J57" s="19">
        <v>0</v>
      </c>
      <c r="K57" s="19">
        <v>0</v>
      </c>
      <c r="L57" s="19">
        <v>0</v>
      </c>
      <c r="M57" s="19">
        <v>2.063</v>
      </c>
      <c r="N57" s="19">
        <v>0</v>
      </c>
      <c r="O57" s="19"/>
      <c r="P57" s="19"/>
      <c r="Q57" s="20">
        <f aca="true" t="shared" si="9" ref="Q57:Q70">SUM(E57:P57)</f>
        <v>4.2905</v>
      </c>
      <c r="R57" s="245">
        <f>VALUE((Q57/'2015'!Q57)-1)</f>
        <v>-0.09041763832944671</v>
      </c>
      <c r="S57" s="180">
        <v>104</v>
      </c>
      <c r="T57" s="210">
        <f aca="true" t="shared" si="10" ref="T57:T70">VALUE(Q57/S57)</f>
        <v>0.04125480769230769</v>
      </c>
      <c r="U57" s="206">
        <f aca="true" t="shared" si="11" ref="U57:U70">VALUE(T57*12/10)</f>
        <v>0.04950576923076923</v>
      </c>
      <c r="V57" s="213">
        <v>0.069</v>
      </c>
      <c r="W57" s="193">
        <f aca="true" t="shared" si="12" ref="W57:W70">SUM(T57,V57)</f>
        <v>0.1102548076923077</v>
      </c>
      <c r="X57" s="172" t="s">
        <v>267</v>
      </c>
      <c r="Z57" s="60"/>
      <c r="AA57" s="60"/>
      <c r="AB57" s="60"/>
      <c r="AC57" s="60"/>
    </row>
    <row r="58" spans="1:29" ht="12.75">
      <c r="A58" s="25" t="s">
        <v>129</v>
      </c>
      <c r="B58" s="26" t="s">
        <v>199</v>
      </c>
      <c r="C58" s="26">
        <v>0.5</v>
      </c>
      <c r="D58" s="26" t="s">
        <v>213</v>
      </c>
      <c r="E58" s="27">
        <v>0</v>
      </c>
      <c r="F58" s="27">
        <v>0</v>
      </c>
      <c r="G58" s="27">
        <v>0</v>
      </c>
      <c r="H58" s="27">
        <v>0</v>
      </c>
      <c r="I58" s="27">
        <v>2.574</v>
      </c>
      <c r="J58" s="27">
        <v>0</v>
      </c>
      <c r="K58" s="27">
        <v>0</v>
      </c>
      <c r="L58" s="27">
        <v>0</v>
      </c>
      <c r="M58" s="27">
        <v>0</v>
      </c>
      <c r="N58" s="27">
        <v>0</v>
      </c>
      <c r="O58" s="27"/>
      <c r="P58" s="27"/>
      <c r="Q58" s="28">
        <f t="shared" si="9"/>
        <v>2.574</v>
      </c>
      <c r="R58" s="241">
        <f>VALUE((Q58/'2015'!Q58)-1)</f>
        <v>-0.5169825483205104</v>
      </c>
      <c r="S58" s="170">
        <v>89.75</v>
      </c>
      <c r="T58" s="211">
        <f t="shared" si="10"/>
        <v>0.02867966573816156</v>
      </c>
      <c r="U58" s="207">
        <f t="shared" si="11"/>
        <v>0.034415598885793874</v>
      </c>
      <c r="V58" s="186">
        <v>0.146</v>
      </c>
      <c r="W58" s="186">
        <f t="shared" si="12"/>
        <v>0.17467966573816154</v>
      </c>
      <c r="X58" s="173" t="s">
        <v>237</v>
      </c>
      <c r="Z58" s="60"/>
      <c r="AA58" s="60"/>
      <c r="AB58" s="60"/>
      <c r="AC58" s="60"/>
    </row>
    <row r="59" spans="1:29" ht="12.75">
      <c r="A59" s="25" t="s">
        <v>78</v>
      </c>
      <c r="B59" s="26" t="s">
        <v>79</v>
      </c>
      <c r="C59" s="26">
        <v>0.4</v>
      </c>
      <c r="D59" s="26" t="s">
        <v>213</v>
      </c>
      <c r="E59" s="27">
        <v>0</v>
      </c>
      <c r="F59" s="27">
        <v>1.063</v>
      </c>
      <c r="G59" s="27">
        <v>0</v>
      </c>
      <c r="H59" s="27">
        <v>0</v>
      </c>
      <c r="I59" s="27">
        <v>0</v>
      </c>
      <c r="J59" s="27">
        <v>0</v>
      </c>
      <c r="K59" s="27">
        <v>0</v>
      </c>
      <c r="L59" s="27">
        <v>1.005</v>
      </c>
      <c r="M59" s="27">
        <v>0</v>
      </c>
      <c r="N59" s="27">
        <v>0</v>
      </c>
      <c r="O59" s="27"/>
      <c r="P59" s="27"/>
      <c r="Q59" s="28">
        <f t="shared" si="9"/>
        <v>2.0679999999999996</v>
      </c>
      <c r="R59" s="250">
        <f>VALUE((Q59/'2015'!Q59)-1)</f>
        <v>0.0242694403169883</v>
      </c>
      <c r="S59" s="170">
        <v>55.6</v>
      </c>
      <c r="T59" s="211">
        <f t="shared" si="10"/>
        <v>0.037194244604316536</v>
      </c>
      <c r="U59" s="207">
        <f t="shared" si="11"/>
        <v>0.04463309352517984</v>
      </c>
      <c r="V59" s="186">
        <v>0.04</v>
      </c>
      <c r="W59" s="186">
        <f t="shared" si="12"/>
        <v>0.07719424460431654</v>
      </c>
      <c r="X59" s="174" t="s">
        <v>237</v>
      </c>
      <c r="Z59" s="60"/>
      <c r="AA59" s="60"/>
      <c r="AB59" s="60"/>
      <c r="AC59" s="60"/>
    </row>
    <row r="60" spans="1:29" ht="12.75">
      <c r="A60" s="25" t="s">
        <v>131</v>
      </c>
      <c r="B60" s="26" t="s">
        <v>251</v>
      </c>
      <c r="C60" s="26">
        <v>0.5</v>
      </c>
      <c r="D60" s="26" t="s">
        <v>213</v>
      </c>
      <c r="E60" s="27">
        <v>1.64</v>
      </c>
      <c r="F60" s="27">
        <v>0</v>
      </c>
      <c r="G60" s="27">
        <v>0</v>
      </c>
      <c r="H60" s="27">
        <v>0</v>
      </c>
      <c r="I60" s="27">
        <v>0</v>
      </c>
      <c r="J60" s="27">
        <v>0</v>
      </c>
      <c r="K60" s="27">
        <v>1.46</v>
      </c>
      <c r="L60" s="27">
        <v>0</v>
      </c>
      <c r="M60" s="27">
        <v>0</v>
      </c>
      <c r="N60" s="27">
        <v>0</v>
      </c>
      <c r="O60" s="27"/>
      <c r="P60" s="27"/>
      <c r="Q60" s="28">
        <f t="shared" si="9"/>
        <v>3.0999999999999996</v>
      </c>
      <c r="R60" s="246">
        <f>VALUE((Q60/'2015'!Q60)-1)</f>
        <v>-0.15715062533985868</v>
      </c>
      <c r="S60" s="170">
        <v>55.9</v>
      </c>
      <c r="T60" s="211">
        <f t="shared" si="10"/>
        <v>0.0554561717352415</v>
      </c>
      <c r="U60" s="207">
        <f t="shared" si="11"/>
        <v>0.06654740608228979</v>
      </c>
      <c r="V60" s="186">
        <v>0.15</v>
      </c>
      <c r="W60" s="186">
        <f t="shared" si="12"/>
        <v>0.2054561717352415</v>
      </c>
      <c r="X60" s="173" t="s">
        <v>268</v>
      </c>
      <c r="Z60" s="60"/>
      <c r="AA60" s="60"/>
      <c r="AB60" s="60"/>
      <c r="AC60" s="60"/>
    </row>
    <row r="61" spans="1:29" ht="12.75">
      <c r="A61" s="25" t="s">
        <v>133</v>
      </c>
      <c r="B61" s="26" t="s">
        <v>265</v>
      </c>
      <c r="C61" s="26">
        <v>0.5</v>
      </c>
      <c r="D61" s="26" t="s">
        <v>213</v>
      </c>
      <c r="E61" s="27">
        <v>0</v>
      </c>
      <c r="F61" s="27">
        <v>0</v>
      </c>
      <c r="G61" s="27">
        <v>0</v>
      </c>
      <c r="H61" s="27">
        <v>0</v>
      </c>
      <c r="I61" s="27">
        <v>0</v>
      </c>
      <c r="J61" s="27">
        <v>2.064</v>
      </c>
      <c r="K61" s="27">
        <v>0</v>
      </c>
      <c r="L61" s="27">
        <v>0</v>
      </c>
      <c r="M61" s="27">
        <v>0</v>
      </c>
      <c r="N61" s="27">
        <v>0</v>
      </c>
      <c r="O61" s="27"/>
      <c r="P61" s="27"/>
      <c r="Q61" s="28">
        <f t="shared" si="9"/>
        <v>2.064</v>
      </c>
      <c r="R61" s="241">
        <f>VALUE((Q61/'2015'!Q61)-1)</f>
        <v>-0.519441210710128</v>
      </c>
      <c r="S61" s="170">
        <v>87.25</v>
      </c>
      <c r="T61" s="211">
        <f t="shared" si="10"/>
        <v>0.023656160458452723</v>
      </c>
      <c r="U61" s="207">
        <f t="shared" si="11"/>
        <v>0.028387392550143265</v>
      </c>
      <c r="V61" s="186">
        <v>0.116</v>
      </c>
      <c r="W61" s="186">
        <f t="shared" si="12"/>
        <v>0.13965616045845272</v>
      </c>
      <c r="X61" s="173" t="s">
        <v>266</v>
      </c>
      <c r="Z61" s="60"/>
      <c r="AA61" s="60"/>
      <c r="AB61" s="60"/>
      <c r="AC61" s="60"/>
    </row>
    <row r="62" spans="1:29" ht="12.75">
      <c r="A62" s="25" t="s">
        <v>169</v>
      </c>
      <c r="B62" s="26" t="s">
        <v>170</v>
      </c>
      <c r="C62" s="26">
        <v>0.5</v>
      </c>
      <c r="D62" s="26" t="s">
        <v>213</v>
      </c>
      <c r="E62" s="27">
        <v>0</v>
      </c>
      <c r="F62" s="27">
        <v>0</v>
      </c>
      <c r="G62" s="27">
        <v>0</v>
      </c>
      <c r="H62" s="27">
        <v>1.036</v>
      </c>
      <c r="I62" s="27">
        <v>0</v>
      </c>
      <c r="J62" s="27">
        <v>0</v>
      </c>
      <c r="K62" s="27">
        <v>0</v>
      </c>
      <c r="L62" s="27">
        <v>0</v>
      </c>
      <c r="M62" s="27">
        <v>0</v>
      </c>
      <c r="N62" s="27">
        <v>1.2</v>
      </c>
      <c r="O62" s="27"/>
      <c r="P62" s="27"/>
      <c r="Q62" s="28">
        <f t="shared" si="9"/>
        <v>2.2359999999999998</v>
      </c>
      <c r="R62" s="250">
        <f>VALUE((Q62/'2015'!Q62)-1)</f>
        <v>0.025688073394495525</v>
      </c>
      <c r="S62" s="181">
        <v>81.7</v>
      </c>
      <c r="T62" s="211">
        <f t="shared" si="10"/>
        <v>0.027368421052631577</v>
      </c>
      <c r="U62" s="207">
        <f t="shared" si="11"/>
        <v>0.032842105263157895</v>
      </c>
      <c r="V62" s="186">
        <v>0.074</v>
      </c>
      <c r="W62" s="186">
        <f t="shared" si="12"/>
        <v>0.10136842105263158</v>
      </c>
      <c r="X62" s="173" t="s">
        <v>243</v>
      </c>
      <c r="Z62" s="60"/>
      <c r="AA62" s="60"/>
      <c r="AB62" s="60"/>
      <c r="AC62" s="60"/>
    </row>
    <row r="63" spans="1:29" ht="12.75">
      <c r="A63" s="188" t="s">
        <v>206</v>
      </c>
      <c r="B63" s="14" t="s">
        <v>252</v>
      </c>
      <c r="C63" s="14">
        <v>0.2</v>
      </c>
      <c r="D63" s="26" t="s">
        <v>213</v>
      </c>
      <c r="E63" s="27">
        <v>0</v>
      </c>
      <c r="F63" s="27">
        <v>0</v>
      </c>
      <c r="G63" s="27">
        <v>0</v>
      </c>
      <c r="H63" s="27">
        <v>0</v>
      </c>
      <c r="I63" s="27">
        <v>1.863</v>
      </c>
      <c r="J63" s="27">
        <v>0</v>
      </c>
      <c r="K63" s="27">
        <v>0</v>
      </c>
      <c r="L63" s="27">
        <v>0</v>
      </c>
      <c r="M63" s="27">
        <v>0</v>
      </c>
      <c r="N63" s="27">
        <v>0</v>
      </c>
      <c r="O63" s="27"/>
      <c r="P63" s="27"/>
      <c r="Q63" s="28">
        <f>SUM(E63:P63)</f>
        <v>1.863</v>
      </c>
      <c r="R63" s="241">
        <f>VALUE((Q63/'2015'!Q63)-1)</f>
        <v>-0.5377171215880893</v>
      </c>
      <c r="S63" s="170">
        <v>242</v>
      </c>
      <c r="T63" s="211">
        <f>VALUE(Q63/S63)</f>
        <v>0.007698347107438016</v>
      </c>
      <c r="U63" s="207">
        <f t="shared" si="11"/>
        <v>0.009238016528925619</v>
      </c>
      <c r="V63" s="214">
        <v>0.131</v>
      </c>
      <c r="W63" s="186">
        <f t="shared" si="12"/>
        <v>0.13869834710743803</v>
      </c>
      <c r="X63" s="173" t="s">
        <v>237</v>
      </c>
      <c r="Z63" s="60"/>
      <c r="AA63" s="60"/>
      <c r="AB63" s="60"/>
      <c r="AC63" s="60"/>
    </row>
    <row r="64" spans="1:29" ht="12.75">
      <c r="A64" s="188" t="s">
        <v>208</v>
      </c>
      <c r="B64" s="14" t="s">
        <v>255</v>
      </c>
      <c r="C64" s="14">
        <v>0.2</v>
      </c>
      <c r="D64" s="26" t="s">
        <v>213</v>
      </c>
      <c r="E64" s="27">
        <v>0</v>
      </c>
      <c r="F64" s="27">
        <v>0</v>
      </c>
      <c r="G64" s="27">
        <v>0</v>
      </c>
      <c r="H64" s="27">
        <v>0</v>
      </c>
      <c r="I64" s="27">
        <v>1.767</v>
      </c>
      <c r="J64" s="27">
        <v>0</v>
      </c>
      <c r="K64" s="27">
        <v>0</v>
      </c>
      <c r="L64" s="27">
        <v>0</v>
      </c>
      <c r="M64" s="27">
        <v>0</v>
      </c>
      <c r="N64" s="27">
        <v>0</v>
      </c>
      <c r="O64" s="27"/>
      <c r="P64" s="27"/>
      <c r="Q64" s="28">
        <f>SUM(E64:P64)</f>
        <v>1.767</v>
      </c>
      <c r="R64" s="241">
        <f>VALUE((Q64/'2015'!Q64)-1)</f>
        <v>-0.5172131147540984</v>
      </c>
      <c r="S64" s="170">
        <v>183.75</v>
      </c>
      <c r="T64" s="211">
        <f>VALUE(Q64/S64)</f>
        <v>0.009616326530612245</v>
      </c>
      <c r="U64" s="207">
        <f t="shared" si="11"/>
        <v>0.011539591836734694</v>
      </c>
      <c r="V64" s="214">
        <v>0.053</v>
      </c>
      <c r="W64" s="48">
        <f t="shared" si="12"/>
        <v>0.06261632653061225</v>
      </c>
      <c r="X64" s="173" t="s">
        <v>237</v>
      </c>
      <c r="Z64" s="60"/>
      <c r="AA64" s="60"/>
      <c r="AB64" s="60"/>
      <c r="AC64" s="60"/>
    </row>
    <row r="65" spans="1:29" ht="12.75">
      <c r="A65" s="25" t="s">
        <v>200</v>
      </c>
      <c r="B65" s="26" t="s">
        <v>201</v>
      </c>
      <c r="C65" s="26">
        <v>0.5</v>
      </c>
      <c r="D65" s="26" t="s">
        <v>213</v>
      </c>
      <c r="E65" s="27">
        <v>0</v>
      </c>
      <c r="F65" s="27">
        <v>1.86</v>
      </c>
      <c r="G65" s="27">
        <v>0</v>
      </c>
      <c r="H65" s="27">
        <v>0</v>
      </c>
      <c r="I65" s="27">
        <v>0</v>
      </c>
      <c r="J65" s="27">
        <v>0</v>
      </c>
      <c r="K65" s="27">
        <v>0</v>
      </c>
      <c r="L65" s="27">
        <v>1.84</v>
      </c>
      <c r="M65" s="27">
        <v>0</v>
      </c>
      <c r="N65" s="27">
        <v>0</v>
      </c>
      <c r="O65" s="27"/>
      <c r="P65" s="27"/>
      <c r="Q65" s="28">
        <f t="shared" si="9"/>
        <v>3.7</v>
      </c>
      <c r="R65" s="250">
        <f>VALUE((Q65/'2015'!Q65)-1)</f>
        <v>0.0709117221418234</v>
      </c>
      <c r="S65" s="181">
        <v>85.75</v>
      </c>
      <c r="T65" s="211">
        <f t="shared" si="10"/>
        <v>0.04314868804664723</v>
      </c>
      <c r="U65" s="207">
        <f t="shared" si="11"/>
        <v>0.05177842565597668</v>
      </c>
      <c r="V65" s="186">
        <v>0.067</v>
      </c>
      <c r="W65" s="186">
        <f t="shared" si="12"/>
        <v>0.11014868804664724</v>
      </c>
      <c r="X65" s="173" t="s">
        <v>237</v>
      </c>
      <c r="Z65" s="60"/>
      <c r="AA65" s="60"/>
      <c r="AB65" s="60"/>
      <c r="AC65" s="60"/>
    </row>
    <row r="66" spans="1:29" ht="12.75">
      <c r="A66" s="25" t="s">
        <v>171</v>
      </c>
      <c r="B66" s="26" t="s">
        <v>253</v>
      </c>
      <c r="C66" s="26">
        <v>0.2</v>
      </c>
      <c r="D66" s="26" t="s">
        <v>213</v>
      </c>
      <c r="E66" s="27">
        <v>0</v>
      </c>
      <c r="F66" s="27">
        <v>0</v>
      </c>
      <c r="G66" s="27">
        <v>1.141</v>
      </c>
      <c r="H66" s="27">
        <v>0</v>
      </c>
      <c r="I66" s="27">
        <v>0</v>
      </c>
      <c r="J66" s="27">
        <v>0</v>
      </c>
      <c r="K66" s="27">
        <v>0</v>
      </c>
      <c r="L66" s="27">
        <v>0</v>
      </c>
      <c r="M66" s="27">
        <v>1.152</v>
      </c>
      <c r="N66" s="27">
        <v>0</v>
      </c>
      <c r="O66" s="27"/>
      <c r="P66" s="27"/>
      <c r="Q66" s="28">
        <f t="shared" si="9"/>
        <v>2.293</v>
      </c>
      <c r="R66" s="250">
        <f>VALUE((Q66/'2015'!Q66)-1)</f>
        <v>0.011022927689594564</v>
      </c>
      <c r="S66" s="170">
        <v>85.5</v>
      </c>
      <c r="T66" s="211">
        <f t="shared" si="10"/>
        <v>0.026818713450292398</v>
      </c>
      <c r="U66" s="207">
        <f t="shared" si="11"/>
        <v>0.03218245614035088</v>
      </c>
      <c r="V66" s="186">
        <v>0.065</v>
      </c>
      <c r="W66" s="186">
        <f t="shared" si="12"/>
        <v>0.0918187134502924</v>
      </c>
      <c r="X66" s="174" t="s">
        <v>266</v>
      </c>
      <c r="Z66" s="60"/>
      <c r="AA66" s="60"/>
      <c r="AB66" s="60"/>
      <c r="AC66" s="60"/>
    </row>
    <row r="67" spans="1:29" ht="12.75">
      <c r="A67" s="25" t="s">
        <v>173</v>
      </c>
      <c r="B67" s="26" t="s">
        <v>254</v>
      </c>
      <c r="C67" s="26">
        <v>0.5</v>
      </c>
      <c r="D67" s="26" t="s">
        <v>213</v>
      </c>
      <c r="E67" s="27">
        <v>0</v>
      </c>
      <c r="F67" s="27">
        <v>0</v>
      </c>
      <c r="G67" s="27">
        <v>2.142</v>
      </c>
      <c r="H67" s="27">
        <v>0</v>
      </c>
      <c r="I67" s="27">
        <v>0</v>
      </c>
      <c r="J67" s="27">
        <v>0</v>
      </c>
      <c r="K67" s="27">
        <v>0</v>
      </c>
      <c r="L67" s="27">
        <v>0</v>
      </c>
      <c r="M67" s="150">
        <v>2.16</v>
      </c>
      <c r="N67" s="27">
        <v>0</v>
      </c>
      <c r="O67" s="27"/>
      <c r="P67" s="27"/>
      <c r="Q67" s="28">
        <f t="shared" si="9"/>
        <v>4.302</v>
      </c>
      <c r="R67" s="241">
        <f>VALUE((Q67/'2015'!Q67)-1)</f>
        <v>-0.0053179190751444505</v>
      </c>
      <c r="S67" s="170">
        <v>81.5</v>
      </c>
      <c r="T67" s="211">
        <f t="shared" si="10"/>
        <v>0.05278527607361963</v>
      </c>
      <c r="U67" s="207">
        <f t="shared" si="11"/>
        <v>0.06334233128834356</v>
      </c>
      <c r="V67" s="186">
        <v>0.115</v>
      </c>
      <c r="W67" s="186">
        <f t="shared" si="12"/>
        <v>0.16778527607361965</v>
      </c>
      <c r="X67" s="173" t="s">
        <v>266</v>
      </c>
      <c r="Z67" s="60"/>
      <c r="AA67" s="60"/>
      <c r="AB67" s="60"/>
      <c r="AC67" s="60"/>
    </row>
    <row r="68" spans="1:29" ht="12.75">
      <c r="A68" s="25" t="s">
        <v>175</v>
      </c>
      <c r="B68" s="26" t="s">
        <v>176</v>
      </c>
      <c r="C68" s="26">
        <v>0.55</v>
      </c>
      <c r="D68" s="26" t="s">
        <v>213</v>
      </c>
      <c r="E68" s="27">
        <v>0</v>
      </c>
      <c r="F68" s="27">
        <v>0.292</v>
      </c>
      <c r="G68" s="27">
        <v>0</v>
      </c>
      <c r="H68" s="27">
        <v>0</v>
      </c>
      <c r="I68" s="27">
        <v>0</v>
      </c>
      <c r="J68" s="27">
        <v>0</v>
      </c>
      <c r="K68" s="27">
        <v>0</v>
      </c>
      <c r="L68" s="27">
        <v>0.513</v>
      </c>
      <c r="M68" s="27">
        <v>0</v>
      </c>
      <c r="N68" s="27">
        <v>0</v>
      </c>
      <c r="O68" s="27"/>
      <c r="P68" s="27"/>
      <c r="Q68" s="28">
        <f t="shared" si="9"/>
        <v>0.8049999999999999</v>
      </c>
      <c r="R68" s="246">
        <f>VALUE((Q68/'2015'!Q68)-1)</f>
        <v>-0.24906716417910457</v>
      </c>
      <c r="S68" s="170">
        <v>33.75</v>
      </c>
      <c r="T68" s="211">
        <f t="shared" si="10"/>
        <v>0.02385185185185185</v>
      </c>
      <c r="U68" s="207">
        <f t="shared" si="11"/>
        <v>0.028622222222222223</v>
      </c>
      <c r="V68" s="186">
        <v>0.08</v>
      </c>
      <c r="W68" s="186">
        <f t="shared" si="12"/>
        <v>0.10385185185185185</v>
      </c>
      <c r="X68" s="174" t="s">
        <v>237</v>
      </c>
      <c r="Z68" s="60"/>
      <c r="AA68" s="60"/>
      <c r="AB68" s="60"/>
      <c r="AC68" s="60"/>
    </row>
    <row r="69" spans="1:29" ht="12.75">
      <c r="A69" s="25" t="s">
        <v>177</v>
      </c>
      <c r="B69" s="26" t="s">
        <v>178</v>
      </c>
      <c r="C69" s="26">
        <v>0.3</v>
      </c>
      <c r="D69" s="26" t="s">
        <v>213</v>
      </c>
      <c r="E69" s="27">
        <v>0</v>
      </c>
      <c r="F69" s="27">
        <v>0</v>
      </c>
      <c r="G69" s="27">
        <v>0</v>
      </c>
      <c r="H69" s="27">
        <v>0.0685</v>
      </c>
      <c r="I69" s="27">
        <v>0</v>
      </c>
      <c r="J69" s="27">
        <v>0</v>
      </c>
      <c r="K69" s="27">
        <v>0</v>
      </c>
      <c r="L69" s="27">
        <v>0</v>
      </c>
      <c r="M69" s="27">
        <v>0</v>
      </c>
      <c r="N69" s="27">
        <v>0.575</v>
      </c>
      <c r="O69" s="27"/>
      <c r="P69" s="27"/>
      <c r="Q69" s="28">
        <f t="shared" si="9"/>
        <v>0.6435</v>
      </c>
      <c r="R69" s="250">
        <f>VALUE((Q69/'2015'!Q69)-1)</f>
        <v>0.04804560260586288</v>
      </c>
      <c r="S69" s="170">
        <v>20.4</v>
      </c>
      <c r="T69" s="211">
        <f t="shared" si="10"/>
        <v>0.03154411764705883</v>
      </c>
      <c r="U69" s="207">
        <f t="shared" si="11"/>
        <v>0.03785294117647059</v>
      </c>
      <c r="V69" s="186">
        <v>0.024</v>
      </c>
      <c r="W69" s="186">
        <f t="shared" si="12"/>
        <v>0.05554411764705883</v>
      </c>
      <c r="X69" s="173" t="s">
        <v>268</v>
      </c>
      <c r="Z69" s="60"/>
      <c r="AA69" s="60"/>
      <c r="AB69" s="60"/>
      <c r="AC69" s="60"/>
    </row>
    <row r="70" spans="1:29" ht="13.5" thickBot="1">
      <c r="A70" s="36" t="s">
        <v>80</v>
      </c>
      <c r="B70" s="37" t="s">
        <v>81</v>
      </c>
      <c r="C70" s="37">
        <v>0.55</v>
      </c>
      <c r="D70" s="37" t="s">
        <v>213</v>
      </c>
      <c r="E70" s="38">
        <v>0</v>
      </c>
      <c r="F70" s="38">
        <v>0.176</v>
      </c>
      <c r="G70" s="38">
        <v>0</v>
      </c>
      <c r="H70" s="38">
        <v>0</v>
      </c>
      <c r="I70" s="38">
        <v>0</v>
      </c>
      <c r="J70" s="38">
        <v>0</v>
      </c>
      <c r="K70" s="38">
        <v>0</v>
      </c>
      <c r="L70" s="38">
        <v>0.392</v>
      </c>
      <c r="M70" s="38">
        <v>0</v>
      </c>
      <c r="N70" s="38">
        <v>0</v>
      </c>
      <c r="O70" s="38"/>
      <c r="P70" s="38"/>
      <c r="Q70" s="39">
        <f t="shared" si="9"/>
        <v>0.5680000000000001</v>
      </c>
      <c r="R70" s="247">
        <f>VALUE((Q70/'2015'!Q70)-1)</f>
        <v>-0.16605491117310234</v>
      </c>
      <c r="S70" s="182">
        <v>11.75</v>
      </c>
      <c r="T70" s="212">
        <f t="shared" si="10"/>
        <v>0.0483404255319149</v>
      </c>
      <c r="U70" s="216">
        <f t="shared" si="11"/>
        <v>0.058008510638297886</v>
      </c>
      <c r="V70" s="187">
        <v>0.153</v>
      </c>
      <c r="W70" s="187">
        <f t="shared" si="12"/>
        <v>0.2013404255319149</v>
      </c>
      <c r="X70" s="175" t="s">
        <v>237</v>
      </c>
      <c r="Z70" s="60"/>
      <c r="AA70" s="60"/>
      <c r="AB70" s="60"/>
      <c r="AC70" s="60"/>
    </row>
    <row r="71" spans="1:29" ht="13.5" thickBot="1">
      <c r="A71" s="14"/>
      <c r="B71" s="14"/>
      <c r="C71" s="14"/>
      <c r="D71" s="14"/>
      <c r="E71" s="44"/>
      <c r="F71" s="44"/>
      <c r="G71" s="44"/>
      <c r="H71" s="44"/>
      <c r="I71" s="44"/>
      <c r="J71" s="44"/>
      <c r="K71" s="44"/>
      <c r="L71" s="44"/>
      <c r="M71" s="44"/>
      <c r="N71" s="44"/>
      <c r="O71" s="44"/>
      <c r="P71" s="44"/>
      <c r="Q71" s="45"/>
      <c r="R71" s="201"/>
      <c r="S71" s="29"/>
      <c r="T71" s="30"/>
      <c r="U71" s="46"/>
      <c r="V71" s="47"/>
      <c r="W71" s="85"/>
      <c r="X71" s="92"/>
      <c r="Z71" s="60"/>
      <c r="AA71" s="60"/>
      <c r="AB71" s="60"/>
      <c r="AC71" s="60"/>
    </row>
    <row r="72" spans="1:29" ht="12.75">
      <c r="A72" s="17" t="s">
        <v>82</v>
      </c>
      <c r="B72" s="18" t="s">
        <v>83</v>
      </c>
      <c r="C72" s="18">
        <v>0.5</v>
      </c>
      <c r="D72" s="18" t="s">
        <v>212</v>
      </c>
      <c r="E72" s="19">
        <v>0</v>
      </c>
      <c r="F72" s="19">
        <v>0</v>
      </c>
      <c r="G72" s="19">
        <v>0</v>
      </c>
      <c r="H72" s="19">
        <v>0.87</v>
      </c>
      <c r="I72" s="19">
        <v>0</v>
      </c>
      <c r="J72" s="19">
        <v>0</v>
      </c>
      <c r="K72" s="19">
        <v>0</v>
      </c>
      <c r="L72" s="19">
        <v>0</v>
      </c>
      <c r="M72" s="19">
        <v>0</v>
      </c>
      <c r="N72" s="19">
        <v>0</v>
      </c>
      <c r="O72" s="19"/>
      <c r="P72" s="19"/>
      <c r="Q72" s="20">
        <f>SUM(E72:P72)</f>
        <v>0.87</v>
      </c>
      <c r="R72" s="249">
        <f>VALUE((Q72/'2015'!Q72)-1)</f>
        <v>0.5263157894736843</v>
      </c>
      <c r="S72" s="153">
        <v>26.5</v>
      </c>
      <c r="T72" s="119">
        <f>VALUE(Q72/S72)</f>
        <v>0.03283018867924528</v>
      </c>
      <c r="U72" s="206">
        <f>VALUE(T72*12/10)</f>
        <v>0.03939622641509434</v>
      </c>
      <c r="V72" s="121">
        <v>0.032</v>
      </c>
      <c r="W72" s="51">
        <f>SUM(T72,V72)</f>
        <v>0.06483018867924528</v>
      </c>
      <c r="X72" s="145" t="s">
        <v>243</v>
      </c>
      <c r="Z72" s="60"/>
      <c r="AA72" s="60"/>
      <c r="AB72" s="60"/>
      <c r="AC72" s="60"/>
    </row>
    <row r="73" spans="1:29" ht="12.75">
      <c r="A73" s="25" t="s">
        <v>135</v>
      </c>
      <c r="B73" s="26" t="s">
        <v>136</v>
      </c>
      <c r="C73" s="26">
        <v>1.24</v>
      </c>
      <c r="D73" s="26" t="s">
        <v>212</v>
      </c>
      <c r="E73" s="27">
        <v>0</v>
      </c>
      <c r="F73" s="27">
        <v>3.27</v>
      </c>
      <c r="G73" s="27">
        <v>0</v>
      </c>
      <c r="H73" s="27">
        <v>0</v>
      </c>
      <c r="I73" s="27">
        <v>0</v>
      </c>
      <c r="J73" s="27">
        <v>0</v>
      </c>
      <c r="K73" s="27">
        <v>0</v>
      </c>
      <c r="L73" s="27">
        <v>0</v>
      </c>
      <c r="M73" s="27">
        <v>0</v>
      </c>
      <c r="N73" s="27">
        <v>0</v>
      </c>
      <c r="O73" s="27"/>
      <c r="P73" s="27"/>
      <c r="Q73" s="28">
        <f>SUM(E73:P73)</f>
        <v>3.27</v>
      </c>
      <c r="R73" s="250">
        <f>VALUE((Q73/'2015'!Q73)-1)</f>
        <v>0.06168831168831157</v>
      </c>
      <c r="S73" s="154">
        <v>117</v>
      </c>
      <c r="T73" s="89">
        <f>VALUE(Q73/S73)</f>
        <v>0.02794871794871795</v>
      </c>
      <c r="U73" s="207">
        <f>VALUE(T73*12/10)</f>
        <v>0.03353846153846154</v>
      </c>
      <c r="V73" s="48">
        <v>-0.004</v>
      </c>
      <c r="W73" s="32">
        <f>SUM(T73,V73)</f>
        <v>0.02394871794871795</v>
      </c>
      <c r="X73" s="92" t="s">
        <v>241</v>
      </c>
      <c r="Z73" s="60"/>
      <c r="AA73" s="60"/>
      <c r="AB73" s="60"/>
      <c r="AC73" s="60"/>
    </row>
    <row r="74" spans="1:29" ht="12.75">
      <c r="A74" s="25" t="s">
        <v>86</v>
      </c>
      <c r="B74" s="26" t="s">
        <v>87</v>
      </c>
      <c r="C74" s="26">
        <v>1.45</v>
      </c>
      <c r="D74" s="26" t="s">
        <v>212</v>
      </c>
      <c r="E74" s="27">
        <v>0</v>
      </c>
      <c r="F74" s="27">
        <v>0</v>
      </c>
      <c r="G74" s="27">
        <v>0</v>
      </c>
      <c r="H74" s="27">
        <v>0</v>
      </c>
      <c r="I74" s="27">
        <v>0</v>
      </c>
      <c r="J74" s="27">
        <v>0</v>
      </c>
      <c r="K74" s="27">
        <v>0</v>
      </c>
      <c r="L74" s="27">
        <v>0</v>
      </c>
      <c r="M74" s="27">
        <v>0</v>
      </c>
      <c r="N74" s="27">
        <v>0</v>
      </c>
      <c r="O74" s="27"/>
      <c r="P74" s="27"/>
      <c r="Q74" s="28">
        <f>SUM(E74:P74)</f>
        <v>0</v>
      </c>
      <c r="R74" s="241">
        <f>VALUE((Q74/'2015'!Q74)-1)</f>
        <v>-1</v>
      </c>
      <c r="S74" s="154">
        <v>117.5</v>
      </c>
      <c r="T74" s="89">
        <f>VALUE(Q74/S74)</f>
        <v>0</v>
      </c>
      <c r="U74" s="207">
        <f>VALUE(T74*12/10)</f>
        <v>0</v>
      </c>
      <c r="V74" s="48">
        <v>0.044</v>
      </c>
      <c r="W74" s="32">
        <f>SUM(T74,V74)</f>
        <v>0.044</v>
      </c>
      <c r="X74" s="92" t="s">
        <v>237</v>
      </c>
      <c r="Z74" s="60"/>
      <c r="AA74" s="60"/>
      <c r="AB74" s="60"/>
      <c r="AC74" s="60"/>
    </row>
    <row r="75" spans="1:29" ht="13.5" thickBot="1">
      <c r="A75" s="36" t="s">
        <v>88</v>
      </c>
      <c r="B75" s="37" t="s">
        <v>89</v>
      </c>
      <c r="C75" s="37">
        <v>0.31</v>
      </c>
      <c r="D75" s="37" t="s">
        <v>212</v>
      </c>
      <c r="E75" s="38">
        <v>0</v>
      </c>
      <c r="F75" s="38">
        <v>0</v>
      </c>
      <c r="G75" s="38">
        <v>0</v>
      </c>
      <c r="H75" s="38">
        <v>0.035</v>
      </c>
      <c r="I75" s="38">
        <v>0</v>
      </c>
      <c r="J75" s="38">
        <v>0</v>
      </c>
      <c r="K75" s="38">
        <v>0.363</v>
      </c>
      <c r="L75" s="38">
        <v>0</v>
      </c>
      <c r="M75" s="38">
        <v>0</v>
      </c>
      <c r="N75" s="38">
        <v>0.016</v>
      </c>
      <c r="O75" s="38"/>
      <c r="P75" s="38"/>
      <c r="Q75" s="39">
        <f>SUM(E75:P75)</f>
        <v>0.41400000000000003</v>
      </c>
      <c r="R75" s="247">
        <f>VALUE((Q75/'2015'!Q75)-1)</f>
        <v>-0.15163934426229497</v>
      </c>
      <c r="S75" s="155">
        <v>14.3</v>
      </c>
      <c r="T75" s="114">
        <f>VALUE(Q75/S75)</f>
        <v>0.02895104895104895</v>
      </c>
      <c r="U75" s="216">
        <f>VALUE(T75*12/10)</f>
        <v>0.03474125874125874</v>
      </c>
      <c r="V75" s="116">
        <v>-0.001</v>
      </c>
      <c r="W75" s="43">
        <f>SUM(T75,V75)</f>
        <v>0.02795104895104895</v>
      </c>
      <c r="X75" s="149" t="s">
        <v>243</v>
      </c>
      <c r="Z75" s="60"/>
      <c r="AA75" s="60"/>
      <c r="AB75" s="60"/>
      <c r="AC75" s="60"/>
    </row>
    <row r="76" spans="26:29" ht="12.75">
      <c r="Z76" s="60"/>
      <c r="AA76" s="60"/>
      <c r="AB76" s="60"/>
      <c r="AC76" s="60"/>
    </row>
    <row r="77" spans="17:29" ht="12.75">
      <c r="Q77" s="248"/>
      <c r="T77" s="60"/>
      <c r="Z77" s="60"/>
      <c r="AA77" s="60"/>
      <c r="AB77" s="60"/>
      <c r="AC77" s="60"/>
    </row>
    <row r="78" spans="18:29" ht="12.75">
      <c r="R78" s="60">
        <f>AVERAGE(R7:R77)</f>
        <v>-0.17181457022547755</v>
      </c>
      <c r="S78" s="60"/>
      <c r="T78" s="60">
        <f>AVERAGE(T7:T77)</f>
        <v>0.03975674119735411</v>
      </c>
      <c r="U78" s="61">
        <f>AVERAGE(U7:U77)</f>
        <v>0.04909542704424992</v>
      </c>
      <c r="V78" s="60">
        <f>AVERAGE(V7:V77)</f>
        <v>0.06365151515151514</v>
      </c>
      <c r="W78" s="61">
        <f>AVERAGE(W7:W77)</f>
        <v>0.10340825634886927</v>
      </c>
      <c r="Y78" t="s">
        <v>90</v>
      </c>
      <c r="Z78" s="60"/>
      <c r="AA78" s="60"/>
      <c r="AB78" s="60"/>
      <c r="AC78" s="60"/>
    </row>
    <row r="79" spans="26:29" ht="13.5" thickBot="1">
      <c r="Z79" s="60"/>
      <c r="AA79" s="60"/>
      <c r="AB79" s="60"/>
      <c r="AC79" s="60"/>
    </row>
    <row r="80" spans="1:29" ht="13.5" thickBot="1">
      <c r="A80" s="97" t="s">
        <v>91</v>
      </c>
      <c r="B80" s="63"/>
      <c r="C80" s="63"/>
      <c r="D80" s="63"/>
      <c r="E80" s="63"/>
      <c r="F80" s="63"/>
      <c r="G80" s="63"/>
      <c r="H80" s="63"/>
      <c r="I80" s="63"/>
      <c r="J80" s="63"/>
      <c r="K80" s="63"/>
      <c r="L80" s="63"/>
      <c r="M80" s="63"/>
      <c r="N80" s="63"/>
      <c r="O80" s="63"/>
      <c r="P80" s="63"/>
      <c r="Q80" s="63"/>
      <c r="R80" s="63"/>
      <c r="S80" s="63"/>
      <c r="T80" s="63"/>
      <c r="U80" s="63"/>
      <c r="V80" s="63"/>
      <c r="W80" s="134">
        <v>0.048</v>
      </c>
      <c r="Z80" s="60"/>
      <c r="AA80" s="60"/>
      <c r="AB80" s="60"/>
      <c r="AC80" s="60"/>
    </row>
    <row r="81" ht="12.75">
      <c r="A81" t="s">
        <v>137</v>
      </c>
    </row>
    <row r="82" spans="1:20" ht="12.75">
      <c r="A82" s="11" t="s">
        <v>138</v>
      </c>
      <c r="S82" s="65"/>
      <c r="T82" t="s">
        <v>92</v>
      </c>
    </row>
    <row r="83" spans="1:20" ht="12.75">
      <c r="A83" s="99"/>
      <c r="B83" s="99"/>
      <c r="C83" s="99"/>
      <c r="D83" s="99"/>
      <c r="E83" s="99"/>
      <c r="F83" s="99"/>
      <c r="G83" s="99"/>
      <c r="H83" s="99"/>
      <c r="I83" s="99"/>
      <c r="J83" s="99"/>
      <c r="K83" s="99"/>
      <c r="L83" s="99"/>
      <c r="M83" s="99"/>
      <c r="N83" s="99"/>
      <c r="O83" s="99"/>
      <c r="P83" s="99"/>
      <c r="S83" s="66"/>
      <c r="T83" t="s">
        <v>202</v>
      </c>
    </row>
    <row r="84" spans="1:20" ht="12.75">
      <c r="A84" s="152"/>
      <c r="B84" s="99"/>
      <c r="C84" s="99"/>
      <c r="D84" s="99"/>
      <c r="E84" s="99"/>
      <c r="F84" s="99"/>
      <c r="G84" s="99"/>
      <c r="H84" s="99"/>
      <c r="I84" s="99"/>
      <c r="J84" s="99"/>
      <c r="K84" s="99"/>
      <c r="L84" s="99"/>
      <c r="M84" s="99"/>
      <c r="N84" s="99"/>
      <c r="O84" s="99"/>
      <c r="P84" s="99"/>
      <c r="S84" s="67"/>
      <c r="T84" t="s">
        <v>203</v>
      </c>
    </row>
    <row r="85" spans="3:20" ht="12.75">
      <c r="C85" s="99"/>
      <c r="D85" s="100"/>
      <c r="E85" s="100"/>
      <c r="F85" s="100"/>
      <c r="G85" s="100"/>
      <c r="H85" s="100"/>
      <c r="I85" s="100"/>
      <c r="J85" s="100"/>
      <c r="K85" s="100"/>
      <c r="L85" s="100"/>
      <c r="M85" s="100"/>
      <c r="N85" s="100"/>
      <c r="O85" s="100"/>
      <c r="P85" s="100"/>
      <c r="S85" s="68"/>
      <c r="T85" s="69" t="s">
        <v>204</v>
      </c>
    </row>
    <row r="86" spans="1:20" ht="12.75">
      <c r="A86" s="244" t="s">
        <v>256</v>
      </c>
      <c r="B86" s="194"/>
      <c r="C86" s="99"/>
      <c r="D86" s="99"/>
      <c r="E86" s="99"/>
      <c r="F86" s="99"/>
      <c r="G86" s="99"/>
      <c r="H86" s="99"/>
      <c r="I86" s="99"/>
      <c r="J86" s="99"/>
      <c r="K86" s="99"/>
      <c r="L86" s="99"/>
      <c r="M86" s="99"/>
      <c r="N86" s="99"/>
      <c r="O86" s="99"/>
      <c r="P86" s="99"/>
      <c r="Q86" s="99"/>
      <c r="R86" s="99"/>
      <c r="S86" s="70"/>
      <c r="T86" t="s">
        <v>205</v>
      </c>
    </row>
    <row r="87" spans="1:19" ht="12.75">
      <c r="A87" t="s">
        <v>258</v>
      </c>
      <c r="B87" s="74"/>
      <c r="C87" s="99"/>
      <c r="D87" s="99"/>
      <c r="E87" s="99"/>
      <c r="F87" s="99"/>
      <c r="G87" s="99"/>
      <c r="H87" s="99"/>
      <c r="I87" s="99"/>
      <c r="J87" s="99"/>
      <c r="K87" s="99"/>
      <c r="L87" s="99"/>
      <c r="M87" s="99"/>
      <c r="N87" s="99"/>
      <c r="O87" s="99"/>
      <c r="P87" s="99"/>
      <c r="Q87" s="99"/>
      <c r="R87" s="99"/>
      <c r="S87" s="99"/>
    </row>
    <row r="88" ht="12.75">
      <c r="A88" t="s">
        <v>257</v>
      </c>
    </row>
    <row r="89" spans="1:24" ht="12.75">
      <c r="A89" t="s">
        <v>259</v>
      </c>
      <c r="C89" s="194"/>
      <c r="D89" s="74"/>
      <c r="E89" s="74"/>
      <c r="F89" s="74"/>
      <c r="G89" s="74"/>
      <c r="H89" s="74"/>
      <c r="I89" s="74"/>
      <c r="J89" s="74"/>
      <c r="K89" s="74"/>
      <c r="L89" s="74"/>
      <c r="M89" s="74"/>
      <c r="N89" s="74"/>
      <c r="O89" s="74"/>
      <c r="P89" s="74"/>
      <c r="Q89" s="131"/>
      <c r="R89" s="169"/>
      <c r="S89" s="195"/>
      <c r="T89" s="196"/>
      <c r="U89" s="197"/>
      <c r="V89" s="123"/>
      <c r="W89" s="147"/>
      <c r="X89" s="198"/>
    </row>
    <row r="90" spans="1:24" ht="12.75">
      <c r="A90" t="s">
        <v>260</v>
      </c>
      <c r="C90" s="74"/>
      <c r="D90" s="74"/>
      <c r="E90" s="74"/>
      <c r="F90" s="74"/>
      <c r="G90" s="74"/>
      <c r="H90" s="74"/>
      <c r="I90" s="74"/>
      <c r="J90" s="74"/>
      <c r="K90" s="74"/>
      <c r="L90" s="74"/>
      <c r="M90" s="74"/>
      <c r="N90" s="74"/>
      <c r="O90" s="74"/>
      <c r="P90" s="74"/>
      <c r="Q90" s="131"/>
      <c r="R90" s="169"/>
      <c r="S90" s="195"/>
      <c r="T90" s="196"/>
      <c r="U90" s="197"/>
      <c r="V90" s="123"/>
      <c r="W90" s="147"/>
      <c r="X90" s="198"/>
    </row>
    <row r="91" ht="12.75">
      <c r="A91" t="s">
        <v>261</v>
      </c>
    </row>
    <row r="92" ht="12.75">
      <c r="A92" t="s">
        <v>262</v>
      </c>
    </row>
    <row r="93" ht="12.75">
      <c r="A93" t="s">
        <v>263</v>
      </c>
    </row>
    <row r="97" ht="12.75">
      <c r="A97" s="238" t="s">
        <v>231</v>
      </c>
    </row>
    <row r="98" ht="12.75">
      <c r="A98" s="237" t="s">
        <v>235</v>
      </c>
    </row>
    <row r="99" ht="12.75">
      <c r="A99" s="235" t="s">
        <v>232</v>
      </c>
    </row>
    <row r="100" ht="12.75">
      <c r="A100" s="236" t="s">
        <v>233</v>
      </c>
    </row>
    <row r="101" ht="12.75">
      <c r="A101" t="s">
        <v>234</v>
      </c>
    </row>
  </sheetData>
  <sheetProtection selectLockedCells="1" selectUnlockedCells="1"/>
  <conditionalFormatting sqref="U24 U56 U71">
    <cfRule type="cellIs" priority="390" dxfId="380" operator="greaterThan" stopIfTrue="1">
      <formula>6.9</formula>
    </cfRule>
    <cfRule type="cellIs" priority="391" dxfId="379" operator="between" stopIfTrue="1">
      <formula>5</formula>
      <formula>6.9</formula>
    </cfRule>
  </conditionalFormatting>
  <conditionalFormatting sqref="W80 V89:W90 V55:W75 V7:W48">
    <cfRule type="cellIs" priority="392" dxfId="342" operator="greaterThan" stopIfTrue="1">
      <formula>0.009</formula>
    </cfRule>
    <cfRule type="cellIs" priority="393" dxfId="341" operator="lessThan" stopIfTrue="1">
      <formula>-0.009</formula>
    </cfRule>
    <cfRule type="cellIs" priority="394" dxfId="340" operator="between" stopIfTrue="1">
      <formula>-0.009</formula>
      <formula>0.009</formula>
    </cfRule>
  </conditionalFormatting>
  <conditionalFormatting sqref="U57:U70 U72:U75 U7:U23 U25:U55">
    <cfRule type="cellIs" priority="395" dxfId="375" operator="lessThan" stopIfTrue="1">
      <formula>0.03</formula>
    </cfRule>
    <cfRule type="cellIs" priority="396" dxfId="374" operator="between" stopIfTrue="1">
      <formula>0.03</formula>
      <formula>0.04</formula>
    </cfRule>
    <cfRule type="cellIs" priority="397" dxfId="373" operator="between" stopIfTrue="1">
      <formula>0.04</formula>
      <formula>0.06</formula>
    </cfRule>
  </conditionalFormatting>
  <conditionalFormatting sqref="V49:W49">
    <cfRule type="cellIs" priority="387" dxfId="342" operator="greaterThan" stopIfTrue="1">
      <formula>0.009</formula>
    </cfRule>
    <cfRule type="cellIs" priority="388" dxfId="341" operator="lessThan" stopIfTrue="1">
      <formula>-0.009</formula>
    </cfRule>
    <cfRule type="cellIs" priority="389" dxfId="340" operator="between" stopIfTrue="1">
      <formula>-0.009</formula>
      <formula>0.009</formula>
    </cfRule>
  </conditionalFormatting>
  <conditionalFormatting sqref="W50">
    <cfRule type="cellIs" priority="381" dxfId="342" operator="greaterThan" stopIfTrue="1">
      <formula>0.009</formula>
    </cfRule>
    <cfRule type="cellIs" priority="382" dxfId="341" operator="lessThan" stopIfTrue="1">
      <formula>-0.009</formula>
    </cfRule>
    <cfRule type="cellIs" priority="383" dxfId="340" operator="between" stopIfTrue="1">
      <formula>-0.009</formula>
      <formula>0.009</formula>
    </cfRule>
  </conditionalFormatting>
  <conditionalFormatting sqref="W51">
    <cfRule type="cellIs" priority="375" dxfId="342" operator="greaterThan" stopIfTrue="1">
      <formula>0.009</formula>
    </cfRule>
    <cfRule type="cellIs" priority="376" dxfId="341" operator="lessThan" stopIfTrue="1">
      <formula>-0.009</formula>
    </cfRule>
    <cfRule type="cellIs" priority="377" dxfId="340" operator="between" stopIfTrue="1">
      <formula>-0.009</formula>
      <formula>0.009</formula>
    </cfRule>
  </conditionalFormatting>
  <conditionalFormatting sqref="W52">
    <cfRule type="cellIs" priority="369" dxfId="342" operator="greaterThan" stopIfTrue="1">
      <formula>0.009</formula>
    </cfRule>
    <cfRule type="cellIs" priority="370" dxfId="341" operator="lessThan" stopIfTrue="1">
      <formula>-0.009</formula>
    </cfRule>
    <cfRule type="cellIs" priority="371" dxfId="340" operator="between" stopIfTrue="1">
      <formula>-0.009</formula>
      <formula>0.009</formula>
    </cfRule>
  </conditionalFormatting>
  <conditionalFormatting sqref="W53">
    <cfRule type="cellIs" priority="363" dxfId="342" operator="greaterThan" stopIfTrue="1">
      <formula>0.009</formula>
    </cfRule>
    <cfRule type="cellIs" priority="364" dxfId="341" operator="lessThan" stopIfTrue="1">
      <formula>-0.009</formula>
    </cfRule>
    <cfRule type="cellIs" priority="365" dxfId="340" operator="between" stopIfTrue="1">
      <formula>-0.009</formula>
      <formula>0.009</formula>
    </cfRule>
  </conditionalFormatting>
  <conditionalFormatting sqref="W54">
    <cfRule type="cellIs" priority="357" dxfId="342" operator="greaterThan" stopIfTrue="1">
      <formula>0.009</formula>
    </cfRule>
    <cfRule type="cellIs" priority="358" dxfId="341" operator="lessThan" stopIfTrue="1">
      <formula>-0.009</formula>
    </cfRule>
    <cfRule type="cellIs" priority="359" dxfId="340" operator="between" stopIfTrue="1">
      <formula>-0.009</formula>
      <formula>0.009</formula>
    </cfRule>
  </conditionalFormatting>
  <conditionalFormatting sqref="V50">
    <cfRule type="cellIs" priority="354" dxfId="342" operator="greaterThan" stopIfTrue="1">
      <formula>0.009</formula>
    </cfRule>
    <cfRule type="cellIs" priority="355" dxfId="341" operator="lessThan" stopIfTrue="1">
      <formula>-0.009</formula>
    </cfRule>
    <cfRule type="cellIs" priority="356" dxfId="340" operator="between" stopIfTrue="1">
      <formula>-0.009</formula>
      <formula>0.009</formula>
    </cfRule>
  </conditionalFormatting>
  <conditionalFormatting sqref="V51">
    <cfRule type="cellIs" priority="351" dxfId="342" operator="greaterThan" stopIfTrue="1">
      <formula>0.009</formula>
    </cfRule>
    <cfRule type="cellIs" priority="352" dxfId="341" operator="lessThan" stopIfTrue="1">
      <formula>-0.009</formula>
    </cfRule>
    <cfRule type="cellIs" priority="353" dxfId="340" operator="between" stopIfTrue="1">
      <formula>-0.009</formula>
      <formula>0.009</formula>
    </cfRule>
  </conditionalFormatting>
  <conditionalFormatting sqref="V52">
    <cfRule type="cellIs" priority="348" dxfId="342" operator="greaterThan" stopIfTrue="1">
      <formula>0.009</formula>
    </cfRule>
    <cfRule type="cellIs" priority="349" dxfId="341" operator="lessThan" stopIfTrue="1">
      <formula>-0.009</formula>
    </cfRule>
    <cfRule type="cellIs" priority="350" dxfId="340" operator="between" stopIfTrue="1">
      <formula>-0.009</formula>
      <formula>0.009</formula>
    </cfRule>
  </conditionalFormatting>
  <conditionalFormatting sqref="V53">
    <cfRule type="cellIs" priority="345" dxfId="342" operator="greaterThan" stopIfTrue="1">
      <formula>0.009</formula>
    </cfRule>
    <cfRule type="cellIs" priority="346" dxfId="341" operator="lessThan" stopIfTrue="1">
      <formula>-0.009</formula>
    </cfRule>
    <cfRule type="cellIs" priority="347" dxfId="340" operator="between" stopIfTrue="1">
      <formula>-0.009</formula>
      <formula>0.009</formula>
    </cfRule>
  </conditionalFormatting>
  <conditionalFormatting sqref="V54">
    <cfRule type="cellIs" priority="342" dxfId="342" operator="greaterThan" stopIfTrue="1">
      <formula>0.009</formula>
    </cfRule>
    <cfRule type="cellIs" priority="343" dxfId="341" operator="lessThan" stopIfTrue="1">
      <formula>-0.009</formula>
    </cfRule>
    <cfRule type="cellIs" priority="344" dxfId="340" operator="between" stopIfTrue="1">
      <formula>-0.009</formula>
      <formula>0.009</formula>
    </cfRule>
  </conditionalFormatting>
  <conditionalFormatting sqref="U69">
    <cfRule type="cellIs" priority="339" dxfId="1" operator="between" stopIfTrue="1">
      <formula>0.06</formula>
      <formula>0.0999</formula>
    </cfRule>
    <cfRule type="cellIs" priority="340" dxfId="0" operator="greaterThanOrEqual" stopIfTrue="1">
      <formula>0.1</formula>
    </cfRule>
  </conditionalFormatting>
  <conditionalFormatting sqref="U68">
    <cfRule type="cellIs" priority="337" dxfId="1" operator="between" stopIfTrue="1">
      <formula>0.06</formula>
      <formula>0.0999</formula>
    </cfRule>
    <cfRule type="cellIs" priority="338" dxfId="0" operator="greaterThanOrEqual" stopIfTrue="1">
      <formula>0.1</formula>
    </cfRule>
  </conditionalFormatting>
  <conditionalFormatting sqref="U68">
    <cfRule type="cellIs" priority="335" dxfId="1" operator="between" stopIfTrue="1">
      <formula>0.06</formula>
      <formula>0.0999</formula>
    </cfRule>
    <cfRule type="cellIs" priority="336" dxfId="0" operator="greaterThanOrEqual" stopIfTrue="1">
      <formula>0.1</formula>
    </cfRule>
  </conditionalFormatting>
  <conditionalFormatting sqref="U67">
    <cfRule type="cellIs" priority="333" dxfId="1" operator="between" stopIfTrue="1">
      <formula>0.06</formula>
      <formula>0.0999</formula>
    </cfRule>
    <cfRule type="cellIs" priority="334" dxfId="0" operator="greaterThanOrEqual" stopIfTrue="1">
      <formula>0.1</formula>
    </cfRule>
  </conditionalFormatting>
  <conditionalFormatting sqref="U66">
    <cfRule type="cellIs" priority="331" dxfId="1" operator="between" stopIfTrue="1">
      <formula>0.06</formula>
      <formula>0.0999</formula>
    </cfRule>
    <cfRule type="cellIs" priority="332" dxfId="0" operator="greaterThanOrEqual" stopIfTrue="1">
      <formula>0.1</formula>
    </cfRule>
  </conditionalFormatting>
  <conditionalFormatting sqref="U65">
    <cfRule type="cellIs" priority="329" dxfId="1" operator="between" stopIfTrue="1">
      <formula>0.06</formula>
      <formula>0.0999</formula>
    </cfRule>
    <cfRule type="cellIs" priority="330" dxfId="0" operator="greaterThanOrEqual" stopIfTrue="1">
      <formula>0.1</formula>
    </cfRule>
  </conditionalFormatting>
  <conditionalFormatting sqref="U65">
    <cfRule type="cellIs" priority="327" dxfId="1" operator="between" stopIfTrue="1">
      <formula>0.06</formula>
      <formula>0.0999</formula>
    </cfRule>
    <cfRule type="cellIs" priority="328" dxfId="0" operator="greaterThanOrEqual" stopIfTrue="1">
      <formula>0.1</formula>
    </cfRule>
  </conditionalFormatting>
  <conditionalFormatting sqref="U64">
    <cfRule type="cellIs" priority="325" dxfId="1" operator="between" stopIfTrue="1">
      <formula>0.06</formula>
      <formula>0.0999</formula>
    </cfRule>
    <cfRule type="cellIs" priority="326" dxfId="0" operator="greaterThanOrEqual" stopIfTrue="1">
      <formula>0.1</formula>
    </cfRule>
  </conditionalFormatting>
  <conditionalFormatting sqref="U59">
    <cfRule type="cellIs" priority="323" dxfId="1" operator="between" stopIfTrue="1">
      <formula>0.06</formula>
      <formula>0.0999</formula>
    </cfRule>
    <cfRule type="cellIs" priority="324" dxfId="0" operator="greaterThanOrEqual" stopIfTrue="1">
      <formula>0.1</formula>
    </cfRule>
  </conditionalFormatting>
  <conditionalFormatting sqref="U58">
    <cfRule type="cellIs" priority="321" dxfId="1" operator="between" stopIfTrue="1">
      <formula>0.06</formula>
      <formula>0.0999</formula>
    </cfRule>
    <cfRule type="cellIs" priority="322" dxfId="0" operator="greaterThanOrEqual" stopIfTrue="1">
      <formula>0.1</formula>
    </cfRule>
  </conditionalFormatting>
  <conditionalFormatting sqref="U58">
    <cfRule type="cellIs" priority="319" dxfId="1" operator="between" stopIfTrue="1">
      <formula>0.06</formula>
      <formula>0.0999</formula>
    </cfRule>
    <cfRule type="cellIs" priority="320" dxfId="0" operator="greaterThanOrEqual" stopIfTrue="1">
      <formula>0.1</formula>
    </cfRule>
  </conditionalFormatting>
  <conditionalFormatting sqref="U57">
    <cfRule type="cellIs" priority="317" dxfId="1" operator="between" stopIfTrue="1">
      <formula>0.06</formula>
      <formula>0.0999</formula>
    </cfRule>
    <cfRule type="cellIs" priority="318" dxfId="0" operator="greaterThanOrEqual" stopIfTrue="1">
      <formula>0.1</formula>
    </cfRule>
  </conditionalFormatting>
  <conditionalFormatting sqref="U62">
    <cfRule type="cellIs" priority="315" dxfId="1" operator="between" stopIfTrue="1">
      <formula>0.06</formula>
      <formula>0.0999</formula>
    </cfRule>
    <cfRule type="cellIs" priority="316" dxfId="0" operator="greaterThanOrEqual" stopIfTrue="1">
      <formula>0.1</formula>
    </cfRule>
  </conditionalFormatting>
  <conditionalFormatting sqref="U61">
    <cfRule type="cellIs" priority="313" dxfId="1" operator="between" stopIfTrue="1">
      <formula>0.06</formula>
      <formula>0.0999</formula>
    </cfRule>
    <cfRule type="cellIs" priority="314" dxfId="0" operator="greaterThanOrEqual" stopIfTrue="1">
      <formula>0.1</formula>
    </cfRule>
  </conditionalFormatting>
  <conditionalFormatting sqref="U61">
    <cfRule type="cellIs" priority="311" dxfId="1" operator="between" stopIfTrue="1">
      <formula>0.06</formula>
      <formula>0.0999</formula>
    </cfRule>
    <cfRule type="cellIs" priority="312" dxfId="0" operator="greaterThanOrEqual" stopIfTrue="1">
      <formula>0.1</formula>
    </cfRule>
  </conditionalFormatting>
  <conditionalFormatting sqref="U60">
    <cfRule type="cellIs" priority="309" dxfId="1" operator="between" stopIfTrue="1">
      <formula>0.06</formula>
      <formula>0.0999</formula>
    </cfRule>
    <cfRule type="cellIs" priority="310" dxfId="0" operator="greaterThanOrEqual" stopIfTrue="1">
      <formula>0.1</formula>
    </cfRule>
  </conditionalFormatting>
  <conditionalFormatting sqref="U65">
    <cfRule type="cellIs" priority="307" dxfId="1" operator="between" stopIfTrue="1">
      <formula>0.06</formula>
      <formula>0.0999</formula>
    </cfRule>
    <cfRule type="cellIs" priority="308" dxfId="0" operator="greaterThanOrEqual" stopIfTrue="1">
      <formula>0.1</formula>
    </cfRule>
  </conditionalFormatting>
  <conditionalFormatting sqref="U64">
    <cfRule type="cellIs" priority="305" dxfId="1" operator="between" stopIfTrue="1">
      <formula>0.06</formula>
      <formula>0.0999</formula>
    </cfRule>
    <cfRule type="cellIs" priority="306" dxfId="0" operator="greaterThanOrEqual" stopIfTrue="1">
      <formula>0.1</formula>
    </cfRule>
  </conditionalFormatting>
  <conditionalFormatting sqref="U64">
    <cfRule type="cellIs" priority="303" dxfId="1" operator="between" stopIfTrue="1">
      <formula>0.06</formula>
      <formula>0.0999</formula>
    </cfRule>
    <cfRule type="cellIs" priority="304" dxfId="0" operator="greaterThanOrEqual" stopIfTrue="1">
      <formula>0.1</formula>
    </cfRule>
  </conditionalFormatting>
  <conditionalFormatting sqref="U63">
    <cfRule type="cellIs" priority="301" dxfId="1" operator="between" stopIfTrue="1">
      <formula>0.06</formula>
      <formula>0.0999</formula>
    </cfRule>
    <cfRule type="cellIs" priority="302" dxfId="0" operator="greaterThanOrEqual" stopIfTrue="1">
      <formula>0.1</formula>
    </cfRule>
  </conditionalFormatting>
  <conditionalFormatting sqref="U70">
    <cfRule type="cellIs" priority="299" dxfId="1" operator="between" stopIfTrue="1">
      <formula>0.06</formula>
      <formula>0.0999</formula>
    </cfRule>
    <cfRule type="cellIs" priority="300" dxfId="0" operator="greaterThanOrEqual" stopIfTrue="1">
      <formula>0.1</formula>
    </cfRule>
  </conditionalFormatting>
  <conditionalFormatting sqref="U69">
    <cfRule type="cellIs" priority="297" dxfId="1" operator="between" stopIfTrue="1">
      <formula>0.06</formula>
      <formula>0.0999</formula>
    </cfRule>
    <cfRule type="cellIs" priority="298" dxfId="0" operator="greaterThanOrEqual" stopIfTrue="1">
      <formula>0.1</formula>
    </cfRule>
  </conditionalFormatting>
  <conditionalFormatting sqref="U69">
    <cfRule type="cellIs" priority="295" dxfId="1" operator="between" stopIfTrue="1">
      <formula>0.06</formula>
      <formula>0.0999</formula>
    </cfRule>
    <cfRule type="cellIs" priority="296" dxfId="0" operator="greaterThanOrEqual" stopIfTrue="1">
      <formula>0.1</formula>
    </cfRule>
  </conditionalFormatting>
  <conditionalFormatting sqref="U68">
    <cfRule type="cellIs" priority="293" dxfId="1" operator="between" stopIfTrue="1">
      <formula>0.06</formula>
      <formula>0.0999</formula>
    </cfRule>
    <cfRule type="cellIs" priority="294" dxfId="0" operator="greaterThanOrEqual" stopIfTrue="1">
      <formula>0.1</formula>
    </cfRule>
  </conditionalFormatting>
  <conditionalFormatting sqref="U75">
    <cfRule type="cellIs" priority="291" dxfId="1" operator="between" stopIfTrue="1">
      <formula>0.06</formula>
      <formula>0.0999</formula>
    </cfRule>
    <cfRule type="cellIs" priority="292" dxfId="0" operator="greaterThanOrEqual" stopIfTrue="1">
      <formula>0.1</formula>
    </cfRule>
  </conditionalFormatting>
  <conditionalFormatting sqref="U74">
    <cfRule type="cellIs" priority="289" dxfId="1" operator="between" stopIfTrue="1">
      <formula>0.06</formula>
      <formula>0.0999</formula>
    </cfRule>
    <cfRule type="cellIs" priority="290" dxfId="0" operator="greaterThanOrEqual" stopIfTrue="1">
      <formula>0.1</formula>
    </cfRule>
  </conditionalFormatting>
  <conditionalFormatting sqref="U73">
    <cfRule type="cellIs" priority="287" dxfId="1" operator="between" stopIfTrue="1">
      <formula>0.06</formula>
      <formula>0.0999</formula>
    </cfRule>
    <cfRule type="cellIs" priority="288" dxfId="0" operator="greaterThanOrEqual" stopIfTrue="1">
      <formula>0.1</formula>
    </cfRule>
  </conditionalFormatting>
  <conditionalFormatting sqref="U73">
    <cfRule type="cellIs" priority="285" dxfId="1" operator="between" stopIfTrue="1">
      <formula>0.06</formula>
      <formula>0.0999</formula>
    </cfRule>
    <cfRule type="cellIs" priority="286" dxfId="0" operator="greaterThanOrEqual" stopIfTrue="1">
      <formula>0.1</formula>
    </cfRule>
  </conditionalFormatting>
  <conditionalFormatting sqref="U72">
    <cfRule type="cellIs" priority="283" dxfId="1" operator="between" stopIfTrue="1">
      <formula>0.06</formula>
      <formula>0.0999</formula>
    </cfRule>
    <cfRule type="cellIs" priority="284" dxfId="0" operator="greaterThanOrEqual" stopIfTrue="1">
      <formula>0.1</formula>
    </cfRule>
  </conditionalFormatting>
  <conditionalFormatting sqref="U73">
    <cfRule type="cellIs" priority="281" dxfId="1" operator="between" stopIfTrue="1">
      <formula>0.06</formula>
      <formula>0.0999</formula>
    </cfRule>
    <cfRule type="cellIs" priority="282" dxfId="0" operator="greaterThanOrEqual" stopIfTrue="1">
      <formula>0.1</formula>
    </cfRule>
  </conditionalFormatting>
  <conditionalFormatting sqref="U72">
    <cfRule type="cellIs" priority="279" dxfId="1" operator="between" stopIfTrue="1">
      <formula>0.06</formula>
      <formula>0.0999</formula>
    </cfRule>
    <cfRule type="cellIs" priority="280" dxfId="0" operator="greaterThanOrEqual" stopIfTrue="1">
      <formula>0.1</formula>
    </cfRule>
  </conditionalFormatting>
  <conditionalFormatting sqref="U72">
    <cfRule type="cellIs" priority="277" dxfId="1" operator="between" stopIfTrue="1">
      <formula>0.06</formula>
      <formula>0.0999</formula>
    </cfRule>
    <cfRule type="cellIs" priority="278" dxfId="0" operator="greaterThanOrEqual" stopIfTrue="1">
      <formula>0.1</formula>
    </cfRule>
  </conditionalFormatting>
  <conditionalFormatting sqref="U48">
    <cfRule type="cellIs" priority="1" dxfId="1" operator="between" stopIfTrue="1">
      <formula>0.06</formula>
      <formula>0.0999</formula>
    </cfRule>
    <cfRule type="cellIs" priority="2" dxfId="0" operator="greaterThanOrEqual" stopIfTrue="1">
      <formula>0.1</formula>
    </cfRule>
  </conditionalFormatting>
  <conditionalFormatting sqref="U37">
    <cfRule type="cellIs" priority="275" dxfId="1" operator="between" stopIfTrue="1">
      <formula>0.06</formula>
      <formula>0.0999</formula>
    </cfRule>
    <cfRule type="cellIs" priority="276" dxfId="0" operator="greaterThanOrEqual" stopIfTrue="1">
      <formula>0.1</formula>
    </cfRule>
  </conditionalFormatting>
  <conditionalFormatting sqref="U36">
    <cfRule type="cellIs" priority="273" dxfId="1" operator="between" stopIfTrue="1">
      <formula>0.06</formula>
      <formula>0.0999</formula>
    </cfRule>
    <cfRule type="cellIs" priority="274" dxfId="0" operator="greaterThanOrEqual" stopIfTrue="1">
      <formula>0.1</formula>
    </cfRule>
  </conditionalFormatting>
  <conditionalFormatting sqref="U36">
    <cfRule type="cellIs" priority="271" dxfId="1" operator="between" stopIfTrue="1">
      <formula>0.06</formula>
      <formula>0.0999</formula>
    </cfRule>
    <cfRule type="cellIs" priority="272" dxfId="0" operator="greaterThanOrEqual" stopIfTrue="1">
      <formula>0.1</formula>
    </cfRule>
  </conditionalFormatting>
  <conditionalFormatting sqref="U35">
    <cfRule type="cellIs" priority="269" dxfId="1" operator="between" stopIfTrue="1">
      <formula>0.06</formula>
      <formula>0.0999</formula>
    </cfRule>
    <cfRule type="cellIs" priority="270" dxfId="0" operator="greaterThanOrEqual" stopIfTrue="1">
      <formula>0.1</formula>
    </cfRule>
  </conditionalFormatting>
  <conditionalFormatting sqref="U34">
    <cfRule type="cellIs" priority="267" dxfId="1" operator="between" stopIfTrue="1">
      <formula>0.06</formula>
      <formula>0.0999</formula>
    </cfRule>
    <cfRule type="cellIs" priority="268" dxfId="0" operator="greaterThanOrEqual" stopIfTrue="1">
      <formula>0.1</formula>
    </cfRule>
  </conditionalFormatting>
  <conditionalFormatting sqref="U33">
    <cfRule type="cellIs" priority="265" dxfId="1" operator="between" stopIfTrue="1">
      <formula>0.06</formula>
      <formula>0.0999</formula>
    </cfRule>
    <cfRule type="cellIs" priority="266" dxfId="0" operator="greaterThanOrEqual" stopIfTrue="1">
      <formula>0.1</formula>
    </cfRule>
  </conditionalFormatting>
  <conditionalFormatting sqref="U33">
    <cfRule type="cellIs" priority="263" dxfId="1" operator="between" stopIfTrue="1">
      <formula>0.06</formula>
      <formula>0.0999</formula>
    </cfRule>
    <cfRule type="cellIs" priority="264" dxfId="0" operator="greaterThanOrEqual" stopIfTrue="1">
      <formula>0.1</formula>
    </cfRule>
  </conditionalFormatting>
  <conditionalFormatting sqref="U32">
    <cfRule type="cellIs" priority="261" dxfId="1" operator="between" stopIfTrue="1">
      <formula>0.06</formula>
      <formula>0.0999</formula>
    </cfRule>
    <cfRule type="cellIs" priority="262" dxfId="0" operator="greaterThanOrEqual" stopIfTrue="1">
      <formula>0.1</formula>
    </cfRule>
  </conditionalFormatting>
  <conditionalFormatting sqref="U27">
    <cfRule type="cellIs" priority="259" dxfId="1" operator="between" stopIfTrue="1">
      <formula>0.06</formula>
      <formula>0.0999</formula>
    </cfRule>
    <cfRule type="cellIs" priority="260" dxfId="0" operator="greaterThanOrEqual" stopIfTrue="1">
      <formula>0.1</formula>
    </cfRule>
  </conditionalFormatting>
  <conditionalFormatting sqref="U26">
    <cfRule type="cellIs" priority="257" dxfId="1" operator="between" stopIfTrue="1">
      <formula>0.06</formula>
      <formula>0.0999</formula>
    </cfRule>
    <cfRule type="cellIs" priority="258" dxfId="0" operator="greaterThanOrEqual" stopIfTrue="1">
      <formula>0.1</formula>
    </cfRule>
  </conditionalFormatting>
  <conditionalFormatting sqref="U26">
    <cfRule type="cellIs" priority="255" dxfId="1" operator="between" stopIfTrue="1">
      <formula>0.06</formula>
      <formula>0.0999</formula>
    </cfRule>
    <cfRule type="cellIs" priority="256" dxfId="0" operator="greaterThanOrEqual" stopIfTrue="1">
      <formula>0.1</formula>
    </cfRule>
  </conditionalFormatting>
  <conditionalFormatting sqref="U25">
    <cfRule type="cellIs" priority="253" dxfId="1" operator="between" stopIfTrue="1">
      <formula>0.06</formula>
      <formula>0.0999</formula>
    </cfRule>
    <cfRule type="cellIs" priority="254" dxfId="0" operator="greaterThanOrEqual" stopIfTrue="1">
      <formula>0.1</formula>
    </cfRule>
  </conditionalFormatting>
  <conditionalFormatting sqref="U30">
    <cfRule type="cellIs" priority="251" dxfId="1" operator="between" stopIfTrue="1">
      <formula>0.06</formula>
      <formula>0.0999</formula>
    </cfRule>
    <cfRule type="cellIs" priority="252" dxfId="0" operator="greaterThanOrEqual" stopIfTrue="1">
      <formula>0.1</formula>
    </cfRule>
  </conditionalFormatting>
  <conditionalFormatting sqref="U29">
    <cfRule type="cellIs" priority="249" dxfId="1" operator="between" stopIfTrue="1">
      <formula>0.06</formula>
      <formula>0.0999</formula>
    </cfRule>
    <cfRule type="cellIs" priority="250" dxfId="0" operator="greaterThanOrEqual" stopIfTrue="1">
      <formula>0.1</formula>
    </cfRule>
  </conditionalFormatting>
  <conditionalFormatting sqref="U29">
    <cfRule type="cellIs" priority="247" dxfId="1" operator="between" stopIfTrue="1">
      <formula>0.06</formula>
      <formula>0.0999</formula>
    </cfRule>
    <cfRule type="cellIs" priority="248" dxfId="0" operator="greaterThanOrEqual" stopIfTrue="1">
      <formula>0.1</formula>
    </cfRule>
  </conditionalFormatting>
  <conditionalFormatting sqref="U28">
    <cfRule type="cellIs" priority="245" dxfId="1" operator="between" stopIfTrue="1">
      <formula>0.06</formula>
      <formula>0.0999</formula>
    </cfRule>
    <cfRule type="cellIs" priority="246" dxfId="0" operator="greaterThanOrEqual" stopIfTrue="1">
      <formula>0.1</formula>
    </cfRule>
  </conditionalFormatting>
  <conditionalFormatting sqref="U33">
    <cfRule type="cellIs" priority="243" dxfId="1" operator="between" stopIfTrue="1">
      <formula>0.06</formula>
      <formula>0.0999</formula>
    </cfRule>
    <cfRule type="cellIs" priority="244" dxfId="0" operator="greaterThanOrEqual" stopIfTrue="1">
      <formula>0.1</formula>
    </cfRule>
  </conditionalFormatting>
  <conditionalFormatting sqref="U32">
    <cfRule type="cellIs" priority="241" dxfId="1" operator="between" stopIfTrue="1">
      <formula>0.06</formula>
      <formula>0.0999</formula>
    </cfRule>
    <cfRule type="cellIs" priority="242" dxfId="0" operator="greaterThanOrEqual" stopIfTrue="1">
      <formula>0.1</formula>
    </cfRule>
  </conditionalFormatting>
  <conditionalFormatting sqref="U32">
    <cfRule type="cellIs" priority="239" dxfId="1" operator="between" stopIfTrue="1">
      <formula>0.06</formula>
      <formula>0.0999</formula>
    </cfRule>
    <cfRule type="cellIs" priority="240" dxfId="0" operator="greaterThanOrEqual" stopIfTrue="1">
      <formula>0.1</formula>
    </cfRule>
  </conditionalFormatting>
  <conditionalFormatting sqref="U31">
    <cfRule type="cellIs" priority="237" dxfId="1" operator="between" stopIfTrue="1">
      <formula>0.06</formula>
      <formula>0.0999</formula>
    </cfRule>
    <cfRule type="cellIs" priority="238" dxfId="0" operator="greaterThanOrEqual" stopIfTrue="1">
      <formula>0.1</formula>
    </cfRule>
  </conditionalFormatting>
  <conditionalFormatting sqref="U38">
    <cfRule type="cellIs" priority="235" dxfId="1" operator="between" stopIfTrue="1">
      <formula>0.06</formula>
      <formula>0.0999</formula>
    </cfRule>
    <cfRule type="cellIs" priority="236" dxfId="0" operator="greaterThanOrEqual" stopIfTrue="1">
      <formula>0.1</formula>
    </cfRule>
  </conditionalFormatting>
  <conditionalFormatting sqref="U37">
    <cfRule type="cellIs" priority="233" dxfId="1" operator="between" stopIfTrue="1">
      <formula>0.06</formula>
      <formula>0.0999</formula>
    </cfRule>
    <cfRule type="cellIs" priority="234" dxfId="0" operator="greaterThanOrEqual" stopIfTrue="1">
      <formula>0.1</formula>
    </cfRule>
  </conditionalFormatting>
  <conditionalFormatting sqref="U37">
    <cfRule type="cellIs" priority="231" dxfId="1" operator="between" stopIfTrue="1">
      <formula>0.06</formula>
      <formula>0.0999</formula>
    </cfRule>
    <cfRule type="cellIs" priority="232" dxfId="0" operator="greaterThanOrEqual" stopIfTrue="1">
      <formula>0.1</formula>
    </cfRule>
  </conditionalFormatting>
  <conditionalFormatting sqref="U36">
    <cfRule type="cellIs" priority="229" dxfId="1" operator="between" stopIfTrue="1">
      <formula>0.06</formula>
      <formula>0.0999</formula>
    </cfRule>
    <cfRule type="cellIs" priority="230" dxfId="0" operator="greaterThanOrEqual" stopIfTrue="1">
      <formula>0.1</formula>
    </cfRule>
  </conditionalFormatting>
  <conditionalFormatting sqref="U51">
    <cfRule type="cellIs" priority="227" dxfId="1" operator="between" stopIfTrue="1">
      <formula>0.06</formula>
      <formula>0.0999</formula>
    </cfRule>
    <cfRule type="cellIs" priority="228" dxfId="0" operator="greaterThanOrEqual" stopIfTrue="1">
      <formula>0.1</formula>
    </cfRule>
  </conditionalFormatting>
  <conditionalFormatting sqref="U50">
    <cfRule type="cellIs" priority="225" dxfId="1" operator="between" stopIfTrue="1">
      <formula>0.06</formula>
      <formula>0.0999</formula>
    </cfRule>
    <cfRule type="cellIs" priority="226" dxfId="0" operator="greaterThanOrEqual" stopIfTrue="1">
      <formula>0.1</formula>
    </cfRule>
  </conditionalFormatting>
  <conditionalFormatting sqref="U50">
    <cfRule type="cellIs" priority="223" dxfId="1" operator="between" stopIfTrue="1">
      <formula>0.06</formula>
      <formula>0.0999</formula>
    </cfRule>
    <cfRule type="cellIs" priority="224" dxfId="0" operator="greaterThanOrEqual" stopIfTrue="1">
      <formula>0.1</formula>
    </cfRule>
  </conditionalFormatting>
  <conditionalFormatting sqref="U49">
    <cfRule type="cellIs" priority="221" dxfId="1" operator="between" stopIfTrue="1">
      <formula>0.06</formula>
      <formula>0.0999</formula>
    </cfRule>
    <cfRule type="cellIs" priority="222" dxfId="0" operator="greaterThanOrEqual" stopIfTrue="1">
      <formula>0.1</formula>
    </cfRule>
  </conditionalFormatting>
  <conditionalFormatting sqref="U48">
    <cfRule type="cellIs" priority="219" dxfId="1" operator="between" stopIfTrue="1">
      <formula>0.06</formula>
      <formula>0.0999</formula>
    </cfRule>
    <cfRule type="cellIs" priority="220" dxfId="0" operator="greaterThanOrEqual" stopIfTrue="1">
      <formula>0.1</formula>
    </cfRule>
  </conditionalFormatting>
  <conditionalFormatting sqref="U47">
    <cfRule type="cellIs" priority="217" dxfId="1" operator="between" stopIfTrue="1">
      <formula>0.06</formula>
      <formula>0.0999</formula>
    </cfRule>
    <cfRule type="cellIs" priority="218" dxfId="0" operator="greaterThanOrEqual" stopIfTrue="1">
      <formula>0.1</formula>
    </cfRule>
  </conditionalFormatting>
  <conditionalFormatting sqref="U47">
    <cfRule type="cellIs" priority="215" dxfId="1" operator="between" stopIfTrue="1">
      <formula>0.06</formula>
      <formula>0.0999</formula>
    </cfRule>
    <cfRule type="cellIs" priority="216" dxfId="0" operator="greaterThanOrEqual" stopIfTrue="1">
      <formula>0.1</formula>
    </cfRule>
  </conditionalFormatting>
  <conditionalFormatting sqref="U46">
    <cfRule type="cellIs" priority="213" dxfId="1" operator="between" stopIfTrue="1">
      <formula>0.06</formula>
      <formula>0.0999</formula>
    </cfRule>
    <cfRule type="cellIs" priority="214" dxfId="0" operator="greaterThanOrEqual" stopIfTrue="1">
      <formula>0.1</formula>
    </cfRule>
  </conditionalFormatting>
  <conditionalFormatting sqref="U41">
    <cfRule type="cellIs" priority="211" dxfId="1" operator="between" stopIfTrue="1">
      <formula>0.06</formula>
      <formula>0.0999</formula>
    </cfRule>
    <cfRule type="cellIs" priority="212" dxfId="0" operator="greaterThanOrEqual" stopIfTrue="1">
      <formula>0.1</formula>
    </cfRule>
  </conditionalFormatting>
  <conditionalFormatting sqref="U40">
    <cfRule type="cellIs" priority="209" dxfId="1" operator="between" stopIfTrue="1">
      <formula>0.06</formula>
      <formula>0.0999</formula>
    </cfRule>
    <cfRule type="cellIs" priority="210" dxfId="0" operator="greaterThanOrEqual" stopIfTrue="1">
      <formula>0.1</formula>
    </cfRule>
  </conditionalFormatting>
  <conditionalFormatting sqref="U40">
    <cfRule type="cellIs" priority="207" dxfId="1" operator="between" stopIfTrue="1">
      <formula>0.06</formula>
      <formula>0.0999</formula>
    </cfRule>
    <cfRule type="cellIs" priority="208" dxfId="0" operator="greaterThanOrEqual" stopIfTrue="1">
      <formula>0.1</formula>
    </cfRule>
  </conditionalFormatting>
  <conditionalFormatting sqref="U39">
    <cfRule type="cellIs" priority="205" dxfId="1" operator="between" stopIfTrue="1">
      <formula>0.06</formula>
      <formula>0.0999</formula>
    </cfRule>
    <cfRule type="cellIs" priority="206" dxfId="0" operator="greaterThanOrEqual" stopIfTrue="1">
      <formula>0.1</formula>
    </cfRule>
  </conditionalFormatting>
  <conditionalFormatting sqref="U44">
    <cfRule type="cellIs" priority="203" dxfId="1" operator="between" stopIfTrue="1">
      <formula>0.06</formula>
      <formula>0.0999</formula>
    </cfRule>
    <cfRule type="cellIs" priority="204" dxfId="0" operator="greaterThanOrEqual" stopIfTrue="1">
      <formula>0.1</formula>
    </cfRule>
  </conditionalFormatting>
  <conditionalFormatting sqref="U43">
    <cfRule type="cellIs" priority="201" dxfId="1" operator="between" stopIfTrue="1">
      <formula>0.06</formula>
      <formula>0.0999</formula>
    </cfRule>
    <cfRule type="cellIs" priority="202" dxfId="0" operator="greaterThanOrEqual" stopIfTrue="1">
      <formula>0.1</formula>
    </cfRule>
  </conditionalFormatting>
  <conditionalFormatting sqref="U43">
    <cfRule type="cellIs" priority="199" dxfId="1" operator="between" stopIfTrue="1">
      <formula>0.06</formula>
      <formula>0.0999</formula>
    </cfRule>
    <cfRule type="cellIs" priority="200" dxfId="0" operator="greaterThanOrEqual" stopIfTrue="1">
      <formula>0.1</formula>
    </cfRule>
  </conditionalFormatting>
  <conditionalFormatting sqref="U42">
    <cfRule type="cellIs" priority="197" dxfId="1" operator="between" stopIfTrue="1">
      <formula>0.06</formula>
      <formula>0.0999</formula>
    </cfRule>
    <cfRule type="cellIs" priority="198" dxfId="0" operator="greaterThanOrEqual" stopIfTrue="1">
      <formula>0.1</formula>
    </cfRule>
  </conditionalFormatting>
  <conditionalFormatting sqref="U47">
    <cfRule type="cellIs" priority="195" dxfId="1" operator="between" stopIfTrue="1">
      <formula>0.06</formula>
      <formula>0.0999</formula>
    </cfRule>
    <cfRule type="cellIs" priority="196" dxfId="0" operator="greaterThanOrEqual" stopIfTrue="1">
      <formula>0.1</formula>
    </cfRule>
  </conditionalFormatting>
  <conditionalFormatting sqref="U46">
    <cfRule type="cellIs" priority="193" dxfId="1" operator="between" stopIfTrue="1">
      <formula>0.06</formula>
      <formula>0.0999</formula>
    </cfRule>
    <cfRule type="cellIs" priority="194" dxfId="0" operator="greaterThanOrEqual" stopIfTrue="1">
      <formula>0.1</formula>
    </cfRule>
  </conditionalFormatting>
  <conditionalFormatting sqref="U46">
    <cfRule type="cellIs" priority="191" dxfId="1" operator="between" stopIfTrue="1">
      <formula>0.06</formula>
      <formula>0.0999</formula>
    </cfRule>
    <cfRule type="cellIs" priority="192" dxfId="0" operator="greaterThanOrEqual" stopIfTrue="1">
      <formula>0.1</formula>
    </cfRule>
  </conditionalFormatting>
  <conditionalFormatting sqref="U45">
    <cfRule type="cellIs" priority="189" dxfId="1" operator="between" stopIfTrue="1">
      <formula>0.06</formula>
      <formula>0.0999</formula>
    </cfRule>
    <cfRule type="cellIs" priority="190" dxfId="0" operator="greaterThanOrEqual" stopIfTrue="1">
      <formula>0.1</formula>
    </cfRule>
  </conditionalFormatting>
  <conditionalFormatting sqref="U52">
    <cfRule type="cellIs" priority="187" dxfId="1" operator="between" stopIfTrue="1">
      <formula>0.06</formula>
      <formula>0.0999</formula>
    </cfRule>
    <cfRule type="cellIs" priority="188" dxfId="0" operator="greaterThanOrEqual" stopIfTrue="1">
      <formula>0.1</formula>
    </cfRule>
  </conditionalFormatting>
  <conditionalFormatting sqref="U51">
    <cfRule type="cellIs" priority="185" dxfId="1" operator="between" stopIfTrue="1">
      <formula>0.06</formula>
      <formula>0.0999</formula>
    </cfRule>
    <cfRule type="cellIs" priority="186" dxfId="0" operator="greaterThanOrEqual" stopIfTrue="1">
      <formula>0.1</formula>
    </cfRule>
  </conditionalFormatting>
  <conditionalFormatting sqref="U51">
    <cfRule type="cellIs" priority="183" dxfId="1" operator="between" stopIfTrue="1">
      <formula>0.06</formula>
      <formula>0.0999</formula>
    </cfRule>
    <cfRule type="cellIs" priority="184" dxfId="0" operator="greaterThanOrEqual" stopIfTrue="1">
      <formula>0.1</formula>
    </cfRule>
  </conditionalFormatting>
  <conditionalFormatting sqref="U50">
    <cfRule type="cellIs" priority="181" dxfId="1" operator="between" stopIfTrue="1">
      <formula>0.06</formula>
      <formula>0.0999</formula>
    </cfRule>
    <cfRule type="cellIs" priority="182" dxfId="0" operator="greaterThanOrEqual" stopIfTrue="1">
      <formula>0.1</formula>
    </cfRule>
  </conditionalFormatting>
  <conditionalFormatting sqref="U19">
    <cfRule type="cellIs" priority="179" dxfId="1" operator="between" stopIfTrue="1">
      <formula>0.06</formula>
      <formula>0.0999</formula>
    </cfRule>
    <cfRule type="cellIs" priority="180" dxfId="0" operator="greaterThanOrEqual" stopIfTrue="1">
      <formula>0.1</formula>
    </cfRule>
  </conditionalFormatting>
  <conditionalFormatting sqref="U18">
    <cfRule type="cellIs" priority="177" dxfId="1" operator="between" stopIfTrue="1">
      <formula>0.06</formula>
      <formula>0.0999</formula>
    </cfRule>
    <cfRule type="cellIs" priority="178" dxfId="0" operator="greaterThanOrEqual" stopIfTrue="1">
      <formula>0.1</formula>
    </cfRule>
  </conditionalFormatting>
  <conditionalFormatting sqref="U18">
    <cfRule type="cellIs" priority="175" dxfId="1" operator="between" stopIfTrue="1">
      <formula>0.06</formula>
      <formula>0.0999</formula>
    </cfRule>
    <cfRule type="cellIs" priority="176" dxfId="0" operator="greaterThanOrEqual" stopIfTrue="1">
      <formula>0.1</formula>
    </cfRule>
  </conditionalFormatting>
  <conditionalFormatting sqref="U17">
    <cfRule type="cellIs" priority="173" dxfId="1" operator="between" stopIfTrue="1">
      <formula>0.06</formula>
      <formula>0.0999</formula>
    </cfRule>
    <cfRule type="cellIs" priority="174" dxfId="0" operator="greaterThanOrEqual" stopIfTrue="1">
      <formula>0.1</formula>
    </cfRule>
  </conditionalFormatting>
  <conditionalFormatting sqref="U16">
    <cfRule type="cellIs" priority="171" dxfId="1" operator="between" stopIfTrue="1">
      <formula>0.06</formula>
      <formula>0.0999</formula>
    </cfRule>
    <cfRule type="cellIs" priority="172" dxfId="0" operator="greaterThanOrEqual" stopIfTrue="1">
      <formula>0.1</formula>
    </cfRule>
  </conditionalFormatting>
  <conditionalFormatting sqref="U15">
    <cfRule type="cellIs" priority="169" dxfId="1" operator="between" stopIfTrue="1">
      <formula>0.06</formula>
      <formula>0.0999</formula>
    </cfRule>
    <cfRule type="cellIs" priority="170" dxfId="0" operator="greaterThanOrEqual" stopIfTrue="1">
      <formula>0.1</formula>
    </cfRule>
  </conditionalFormatting>
  <conditionalFormatting sqref="U15">
    <cfRule type="cellIs" priority="167" dxfId="1" operator="between" stopIfTrue="1">
      <formula>0.06</formula>
      <formula>0.0999</formula>
    </cfRule>
    <cfRule type="cellIs" priority="168" dxfId="0" operator="greaterThanOrEqual" stopIfTrue="1">
      <formula>0.1</formula>
    </cfRule>
  </conditionalFormatting>
  <conditionalFormatting sqref="U14">
    <cfRule type="cellIs" priority="165" dxfId="1" operator="between" stopIfTrue="1">
      <formula>0.06</formula>
      <formula>0.0999</formula>
    </cfRule>
    <cfRule type="cellIs" priority="166" dxfId="0" operator="greaterThanOrEqual" stopIfTrue="1">
      <formula>0.1</formula>
    </cfRule>
  </conditionalFormatting>
  <conditionalFormatting sqref="U9">
    <cfRule type="cellIs" priority="163" dxfId="1" operator="between" stopIfTrue="1">
      <formula>0.06</formula>
      <formula>0.0999</formula>
    </cfRule>
    <cfRule type="cellIs" priority="164" dxfId="0" operator="greaterThanOrEqual" stopIfTrue="1">
      <formula>0.1</formula>
    </cfRule>
  </conditionalFormatting>
  <conditionalFormatting sqref="U8">
    <cfRule type="cellIs" priority="161" dxfId="1" operator="between" stopIfTrue="1">
      <formula>0.06</formula>
      <formula>0.0999</formula>
    </cfRule>
    <cfRule type="cellIs" priority="162" dxfId="0" operator="greaterThanOrEqual" stopIfTrue="1">
      <formula>0.1</formula>
    </cfRule>
  </conditionalFormatting>
  <conditionalFormatting sqref="U8">
    <cfRule type="cellIs" priority="159" dxfId="1" operator="between" stopIfTrue="1">
      <formula>0.06</formula>
      <formula>0.0999</formula>
    </cfRule>
    <cfRule type="cellIs" priority="160" dxfId="0" operator="greaterThanOrEqual" stopIfTrue="1">
      <formula>0.1</formula>
    </cfRule>
  </conditionalFormatting>
  <conditionalFormatting sqref="U7">
    <cfRule type="cellIs" priority="157" dxfId="1" operator="between" stopIfTrue="1">
      <formula>0.06</formula>
      <formula>0.0999</formula>
    </cfRule>
    <cfRule type="cellIs" priority="158" dxfId="0" operator="greaterThanOrEqual" stopIfTrue="1">
      <formula>0.1</formula>
    </cfRule>
  </conditionalFormatting>
  <conditionalFormatting sqref="U12">
    <cfRule type="cellIs" priority="155" dxfId="1" operator="between" stopIfTrue="1">
      <formula>0.06</formula>
      <formula>0.0999</formula>
    </cfRule>
    <cfRule type="cellIs" priority="156" dxfId="0" operator="greaterThanOrEqual" stopIfTrue="1">
      <formula>0.1</formula>
    </cfRule>
  </conditionalFormatting>
  <conditionalFormatting sqref="U11">
    <cfRule type="cellIs" priority="153" dxfId="1" operator="between" stopIfTrue="1">
      <formula>0.06</formula>
      <formula>0.0999</formula>
    </cfRule>
    <cfRule type="cellIs" priority="154" dxfId="0" operator="greaterThanOrEqual" stopIfTrue="1">
      <formula>0.1</formula>
    </cfRule>
  </conditionalFormatting>
  <conditionalFormatting sqref="U11">
    <cfRule type="cellIs" priority="151" dxfId="1" operator="between" stopIfTrue="1">
      <formula>0.06</formula>
      <formula>0.0999</formula>
    </cfRule>
    <cfRule type="cellIs" priority="152" dxfId="0" operator="greaterThanOrEqual" stopIfTrue="1">
      <formula>0.1</formula>
    </cfRule>
  </conditionalFormatting>
  <conditionalFormatting sqref="U10">
    <cfRule type="cellIs" priority="149" dxfId="1" operator="between" stopIfTrue="1">
      <formula>0.06</formula>
      <formula>0.0999</formula>
    </cfRule>
    <cfRule type="cellIs" priority="150" dxfId="0" operator="greaterThanOrEqual" stopIfTrue="1">
      <formula>0.1</formula>
    </cfRule>
  </conditionalFormatting>
  <conditionalFormatting sqref="U15">
    <cfRule type="cellIs" priority="147" dxfId="1" operator="between" stopIfTrue="1">
      <formula>0.06</formula>
      <formula>0.0999</formula>
    </cfRule>
    <cfRule type="cellIs" priority="148" dxfId="0" operator="greaterThanOrEqual" stopIfTrue="1">
      <formula>0.1</formula>
    </cfRule>
  </conditionalFormatting>
  <conditionalFormatting sqref="U14">
    <cfRule type="cellIs" priority="145" dxfId="1" operator="between" stopIfTrue="1">
      <formula>0.06</formula>
      <formula>0.0999</formula>
    </cfRule>
    <cfRule type="cellIs" priority="146" dxfId="0" operator="greaterThanOrEqual" stopIfTrue="1">
      <formula>0.1</formula>
    </cfRule>
  </conditionalFormatting>
  <conditionalFormatting sqref="U14">
    <cfRule type="cellIs" priority="143" dxfId="1" operator="between" stopIfTrue="1">
      <formula>0.06</formula>
      <formula>0.0999</formula>
    </cfRule>
    <cfRule type="cellIs" priority="144" dxfId="0" operator="greaterThanOrEqual" stopIfTrue="1">
      <formula>0.1</formula>
    </cfRule>
  </conditionalFormatting>
  <conditionalFormatting sqref="U13">
    <cfRule type="cellIs" priority="141" dxfId="1" operator="between" stopIfTrue="1">
      <formula>0.06</formula>
      <formula>0.0999</formula>
    </cfRule>
    <cfRule type="cellIs" priority="142" dxfId="0" operator="greaterThanOrEqual" stopIfTrue="1">
      <formula>0.1</formula>
    </cfRule>
  </conditionalFormatting>
  <conditionalFormatting sqref="U20">
    <cfRule type="cellIs" priority="139" dxfId="1" operator="between" stopIfTrue="1">
      <formula>0.06</formula>
      <formula>0.0999</formula>
    </cfRule>
    <cfRule type="cellIs" priority="140" dxfId="0" operator="greaterThanOrEqual" stopIfTrue="1">
      <formula>0.1</formula>
    </cfRule>
  </conditionalFormatting>
  <conditionalFormatting sqref="U19">
    <cfRule type="cellIs" priority="137" dxfId="1" operator="between" stopIfTrue="1">
      <formula>0.06</formula>
      <formula>0.0999</formula>
    </cfRule>
    <cfRule type="cellIs" priority="138" dxfId="0" operator="greaterThanOrEqual" stopIfTrue="1">
      <formula>0.1</formula>
    </cfRule>
  </conditionalFormatting>
  <conditionalFormatting sqref="U19">
    <cfRule type="cellIs" priority="135" dxfId="1" operator="between" stopIfTrue="1">
      <formula>0.06</formula>
      <formula>0.0999</formula>
    </cfRule>
    <cfRule type="cellIs" priority="136" dxfId="0" operator="greaterThanOrEqual" stopIfTrue="1">
      <formula>0.1</formula>
    </cfRule>
  </conditionalFormatting>
  <conditionalFormatting sqref="U18">
    <cfRule type="cellIs" priority="133" dxfId="1" operator="between" stopIfTrue="1">
      <formula>0.06</formula>
      <formula>0.0999</formula>
    </cfRule>
    <cfRule type="cellIs" priority="134" dxfId="0" operator="greaterThanOrEqual" stopIfTrue="1">
      <formula>0.1</formula>
    </cfRule>
  </conditionalFormatting>
  <conditionalFormatting sqref="U21">
    <cfRule type="cellIs" priority="131" dxfId="1" operator="between" stopIfTrue="1">
      <formula>0.06</formula>
      <formula>0.0999</formula>
    </cfRule>
    <cfRule type="cellIs" priority="132" dxfId="0" operator="greaterThanOrEqual" stopIfTrue="1">
      <formula>0.1</formula>
    </cfRule>
  </conditionalFormatting>
  <conditionalFormatting sqref="U20">
    <cfRule type="cellIs" priority="129" dxfId="1" operator="between" stopIfTrue="1">
      <formula>0.06</formula>
      <formula>0.0999</formula>
    </cfRule>
    <cfRule type="cellIs" priority="130" dxfId="0" operator="greaterThanOrEqual" stopIfTrue="1">
      <formula>0.1</formula>
    </cfRule>
  </conditionalFormatting>
  <conditionalFormatting sqref="U20">
    <cfRule type="cellIs" priority="127" dxfId="1" operator="between" stopIfTrue="1">
      <formula>0.06</formula>
      <formula>0.0999</formula>
    </cfRule>
    <cfRule type="cellIs" priority="128" dxfId="0" operator="greaterThanOrEqual" stopIfTrue="1">
      <formula>0.1</formula>
    </cfRule>
  </conditionalFormatting>
  <conditionalFormatting sqref="U19">
    <cfRule type="cellIs" priority="125" dxfId="1" operator="between" stopIfTrue="1">
      <formula>0.06</formula>
      <formula>0.0999</formula>
    </cfRule>
    <cfRule type="cellIs" priority="126" dxfId="0" operator="greaterThanOrEqual" stopIfTrue="1">
      <formula>0.1</formula>
    </cfRule>
  </conditionalFormatting>
  <conditionalFormatting sqref="U18">
    <cfRule type="cellIs" priority="123" dxfId="1" operator="between" stopIfTrue="1">
      <formula>0.06</formula>
      <formula>0.0999</formula>
    </cfRule>
    <cfRule type="cellIs" priority="124" dxfId="0" operator="greaterThanOrEqual" stopIfTrue="1">
      <formula>0.1</formula>
    </cfRule>
  </conditionalFormatting>
  <conditionalFormatting sqref="U17">
    <cfRule type="cellIs" priority="121" dxfId="1" operator="between" stopIfTrue="1">
      <formula>0.06</formula>
      <formula>0.0999</formula>
    </cfRule>
    <cfRule type="cellIs" priority="122" dxfId="0" operator="greaterThanOrEqual" stopIfTrue="1">
      <formula>0.1</formula>
    </cfRule>
  </conditionalFormatting>
  <conditionalFormatting sqref="U17">
    <cfRule type="cellIs" priority="119" dxfId="1" operator="between" stopIfTrue="1">
      <formula>0.06</formula>
      <formula>0.0999</formula>
    </cfRule>
    <cfRule type="cellIs" priority="120" dxfId="0" operator="greaterThanOrEqual" stopIfTrue="1">
      <formula>0.1</formula>
    </cfRule>
  </conditionalFormatting>
  <conditionalFormatting sqref="U16">
    <cfRule type="cellIs" priority="117" dxfId="1" operator="between" stopIfTrue="1">
      <formula>0.06</formula>
      <formula>0.0999</formula>
    </cfRule>
    <cfRule type="cellIs" priority="118" dxfId="0" operator="greaterThanOrEqual" stopIfTrue="1">
      <formula>0.1</formula>
    </cfRule>
  </conditionalFormatting>
  <conditionalFormatting sqref="U11">
    <cfRule type="cellIs" priority="115" dxfId="1" operator="between" stopIfTrue="1">
      <formula>0.06</formula>
      <formula>0.0999</formula>
    </cfRule>
    <cfRule type="cellIs" priority="116" dxfId="0" operator="greaterThanOrEqual" stopIfTrue="1">
      <formula>0.1</formula>
    </cfRule>
  </conditionalFormatting>
  <conditionalFormatting sqref="U10">
    <cfRule type="cellIs" priority="113" dxfId="1" operator="between" stopIfTrue="1">
      <formula>0.06</formula>
      <formula>0.0999</formula>
    </cfRule>
    <cfRule type="cellIs" priority="114" dxfId="0" operator="greaterThanOrEqual" stopIfTrue="1">
      <formula>0.1</formula>
    </cfRule>
  </conditionalFormatting>
  <conditionalFormatting sqref="U10">
    <cfRule type="cellIs" priority="111" dxfId="1" operator="between" stopIfTrue="1">
      <formula>0.06</formula>
      <formula>0.0999</formula>
    </cfRule>
    <cfRule type="cellIs" priority="112" dxfId="0" operator="greaterThanOrEqual" stopIfTrue="1">
      <formula>0.1</formula>
    </cfRule>
  </conditionalFormatting>
  <conditionalFormatting sqref="U9">
    <cfRule type="cellIs" priority="109" dxfId="1" operator="between" stopIfTrue="1">
      <formula>0.06</formula>
      <formula>0.0999</formula>
    </cfRule>
    <cfRule type="cellIs" priority="110" dxfId="0" operator="greaterThanOrEqual" stopIfTrue="1">
      <formula>0.1</formula>
    </cfRule>
  </conditionalFormatting>
  <conditionalFormatting sqref="U14">
    <cfRule type="cellIs" priority="107" dxfId="1" operator="between" stopIfTrue="1">
      <formula>0.06</formula>
      <formula>0.0999</formula>
    </cfRule>
    <cfRule type="cellIs" priority="108" dxfId="0" operator="greaterThanOrEqual" stopIfTrue="1">
      <formula>0.1</formula>
    </cfRule>
  </conditionalFormatting>
  <conditionalFormatting sqref="U13">
    <cfRule type="cellIs" priority="105" dxfId="1" operator="between" stopIfTrue="1">
      <formula>0.06</formula>
      <formula>0.0999</formula>
    </cfRule>
    <cfRule type="cellIs" priority="106" dxfId="0" operator="greaterThanOrEqual" stopIfTrue="1">
      <formula>0.1</formula>
    </cfRule>
  </conditionalFormatting>
  <conditionalFormatting sqref="U13">
    <cfRule type="cellIs" priority="103" dxfId="1" operator="between" stopIfTrue="1">
      <formula>0.06</formula>
      <formula>0.0999</formula>
    </cfRule>
    <cfRule type="cellIs" priority="104" dxfId="0" operator="greaterThanOrEqual" stopIfTrue="1">
      <formula>0.1</formula>
    </cfRule>
  </conditionalFormatting>
  <conditionalFormatting sqref="U12">
    <cfRule type="cellIs" priority="101" dxfId="1" operator="between" stopIfTrue="1">
      <formula>0.06</formula>
      <formula>0.0999</formula>
    </cfRule>
    <cfRule type="cellIs" priority="102" dxfId="0" operator="greaterThanOrEqual" stopIfTrue="1">
      <formula>0.1</formula>
    </cfRule>
  </conditionalFormatting>
  <conditionalFormatting sqref="U17">
    <cfRule type="cellIs" priority="99" dxfId="1" operator="between" stopIfTrue="1">
      <formula>0.06</formula>
      <formula>0.0999</formula>
    </cfRule>
    <cfRule type="cellIs" priority="100" dxfId="0" operator="greaterThanOrEqual" stopIfTrue="1">
      <formula>0.1</formula>
    </cfRule>
  </conditionalFormatting>
  <conditionalFormatting sqref="U16">
    <cfRule type="cellIs" priority="97" dxfId="1" operator="between" stopIfTrue="1">
      <formula>0.06</formula>
      <formula>0.0999</formula>
    </cfRule>
    <cfRule type="cellIs" priority="98" dxfId="0" operator="greaterThanOrEqual" stopIfTrue="1">
      <formula>0.1</formula>
    </cfRule>
  </conditionalFormatting>
  <conditionalFormatting sqref="U16">
    <cfRule type="cellIs" priority="95" dxfId="1" operator="between" stopIfTrue="1">
      <formula>0.06</formula>
      <formula>0.0999</formula>
    </cfRule>
    <cfRule type="cellIs" priority="96" dxfId="0" operator="greaterThanOrEqual" stopIfTrue="1">
      <formula>0.1</formula>
    </cfRule>
  </conditionalFormatting>
  <conditionalFormatting sqref="U15">
    <cfRule type="cellIs" priority="93" dxfId="1" operator="between" stopIfTrue="1">
      <formula>0.06</formula>
      <formula>0.0999</formula>
    </cfRule>
    <cfRule type="cellIs" priority="94" dxfId="0" operator="greaterThanOrEqual" stopIfTrue="1">
      <formula>0.1</formula>
    </cfRule>
  </conditionalFormatting>
  <conditionalFormatting sqref="U22">
    <cfRule type="cellIs" priority="91" dxfId="1" operator="between" stopIfTrue="1">
      <formula>0.06</formula>
      <formula>0.0999</formula>
    </cfRule>
    <cfRule type="cellIs" priority="92" dxfId="0" operator="greaterThanOrEqual" stopIfTrue="1">
      <formula>0.1</formula>
    </cfRule>
  </conditionalFormatting>
  <conditionalFormatting sqref="U21">
    <cfRule type="cellIs" priority="89" dxfId="1" operator="between" stopIfTrue="1">
      <formula>0.06</formula>
      <formula>0.0999</formula>
    </cfRule>
    <cfRule type="cellIs" priority="90" dxfId="0" operator="greaterThanOrEqual" stopIfTrue="1">
      <formula>0.1</formula>
    </cfRule>
  </conditionalFormatting>
  <conditionalFormatting sqref="U21">
    <cfRule type="cellIs" priority="87" dxfId="1" operator="between" stopIfTrue="1">
      <formula>0.06</formula>
      <formula>0.0999</formula>
    </cfRule>
    <cfRule type="cellIs" priority="88" dxfId="0" operator="greaterThanOrEqual" stopIfTrue="1">
      <formula>0.1</formula>
    </cfRule>
  </conditionalFormatting>
  <conditionalFormatting sqref="U20">
    <cfRule type="cellIs" priority="85" dxfId="1" operator="between" stopIfTrue="1">
      <formula>0.06</formula>
      <formula>0.0999</formula>
    </cfRule>
    <cfRule type="cellIs" priority="86" dxfId="0" operator="greaterThanOrEqual" stopIfTrue="1">
      <formula>0.1</formula>
    </cfRule>
  </conditionalFormatting>
  <conditionalFormatting sqref="U22">
    <cfRule type="cellIs" priority="83" dxfId="1" operator="between" stopIfTrue="1">
      <formula>0.06</formula>
      <formula>0.0999</formula>
    </cfRule>
    <cfRule type="cellIs" priority="84" dxfId="0" operator="greaterThanOrEqual" stopIfTrue="1">
      <formula>0.1</formula>
    </cfRule>
  </conditionalFormatting>
  <conditionalFormatting sqref="U23">
    <cfRule type="cellIs" priority="81" dxfId="1" operator="between" stopIfTrue="1">
      <formula>0.06</formula>
      <formula>0.0999</formula>
    </cfRule>
    <cfRule type="cellIs" priority="82" dxfId="0" operator="greaterThanOrEqual" stopIfTrue="1">
      <formula>0.1</formula>
    </cfRule>
  </conditionalFormatting>
  <conditionalFormatting sqref="U22">
    <cfRule type="cellIs" priority="79" dxfId="1" operator="between" stopIfTrue="1">
      <formula>0.06</formula>
      <formula>0.0999</formula>
    </cfRule>
    <cfRule type="cellIs" priority="80" dxfId="0" operator="greaterThanOrEqual" stopIfTrue="1">
      <formula>0.1</formula>
    </cfRule>
  </conditionalFormatting>
  <conditionalFormatting sqref="U22">
    <cfRule type="cellIs" priority="77" dxfId="1" operator="between" stopIfTrue="1">
      <formula>0.06</formula>
      <formula>0.0999</formula>
    </cfRule>
    <cfRule type="cellIs" priority="78" dxfId="0" operator="greaterThanOrEqual" stopIfTrue="1">
      <formula>0.1</formula>
    </cfRule>
  </conditionalFormatting>
  <conditionalFormatting sqref="U23">
    <cfRule type="cellIs" priority="75" dxfId="1" operator="between" stopIfTrue="1">
      <formula>0.06</formula>
      <formula>0.0999</formula>
    </cfRule>
    <cfRule type="cellIs" priority="76" dxfId="0" operator="greaterThanOrEqual" stopIfTrue="1">
      <formula>0.1</formula>
    </cfRule>
  </conditionalFormatting>
  <conditionalFormatting sqref="U23">
    <cfRule type="cellIs" priority="73" dxfId="1" operator="between" stopIfTrue="1">
      <formula>0.06</formula>
      <formula>0.0999</formula>
    </cfRule>
    <cfRule type="cellIs" priority="74" dxfId="0" operator="greaterThanOrEqual" stopIfTrue="1">
      <formula>0.1</formula>
    </cfRule>
  </conditionalFormatting>
  <conditionalFormatting sqref="U22">
    <cfRule type="cellIs" priority="71" dxfId="1" operator="between" stopIfTrue="1">
      <formula>0.06</formula>
      <formula>0.0999</formula>
    </cfRule>
    <cfRule type="cellIs" priority="72" dxfId="0" operator="greaterThanOrEqual" stopIfTrue="1">
      <formula>0.1</formula>
    </cfRule>
  </conditionalFormatting>
  <conditionalFormatting sqref="U30">
    <cfRule type="cellIs" priority="69" dxfId="1" operator="between" stopIfTrue="1">
      <formula>0.06</formula>
      <formula>0.0999</formula>
    </cfRule>
    <cfRule type="cellIs" priority="70" dxfId="0" operator="greaterThanOrEqual" stopIfTrue="1">
      <formula>0.1</formula>
    </cfRule>
  </conditionalFormatting>
  <conditionalFormatting sqref="U31">
    <cfRule type="cellIs" priority="67" dxfId="1" operator="between" stopIfTrue="1">
      <formula>0.06</formula>
      <formula>0.0999</formula>
    </cfRule>
    <cfRule type="cellIs" priority="68" dxfId="0" operator="greaterThanOrEqual" stopIfTrue="1">
      <formula>0.1</formula>
    </cfRule>
  </conditionalFormatting>
  <conditionalFormatting sqref="U30">
    <cfRule type="cellIs" priority="65" dxfId="1" operator="between" stopIfTrue="1">
      <formula>0.06</formula>
      <formula>0.0999</formula>
    </cfRule>
    <cfRule type="cellIs" priority="66" dxfId="0" operator="greaterThanOrEqual" stopIfTrue="1">
      <formula>0.1</formula>
    </cfRule>
  </conditionalFormatting>
  <conditionalFormatting sqref="U30">
    <cfRule type="cellIs" priority="63" dxfId="1" operator="between" stopIfTrue="1">
      <formula>0.06</formula>
      <formula>0.0999</formula>
    </cfRule>
    <cfRule type="cellIs" priority="64" dxfId="0" operator="greaterThanOrEqual" stopIfTrue="1">
      <formula>0.1</formula>
    </cfRule>
  </conditionalFormatting>
  <conditionalFormatting sqref="U31">
    <cfRule type="cellIs" priority="61" dxfId="1" operator="between" stopIfTrue="1">
      <formula>0.06</formula>
      <formula>0.0999</formula>
    </cfRule>
    <cfRule type="cellIs" priority="62" dxfId="0" operator="greaterThanOrEqual" stopIfTrue="1">
      <formula>0.1</formula>
    </cfRule>
  </conditionalFormatting>
  <conditionalFormatting sqref="U31">
    <cfRule type="cellIs" priority="59" dxfId="1" operator="between" stopIfTrue="1">
      <formula>0.06</formula>
      <formula>0.0999</formula>
    </cfRule>
    <cfRule type="cellIs" priority="60" dxfId="0" operator="greaterThanOrEqual" stopIfTrue="1">
      <formula>0.1</formula>
    </cfRule>
  </conditionalFormatting>
  <conditionalFormatting sqref="U30">
    <cfRule type="cellIs" priority="57" dxfId="1" operator="between" stopIfTrue="1">
      <formula>0.06</formula>
      <formula>0.0999</formula>
    </cfRule>
    <cfRule type="cellIs" priority="58" dxfId="0" operator="greaterThanOrEqual" stopIfTrue="1">
      <formula>0.1</formula>
    </cfRule>
  </conditionalFormatting>
  <conditionalFormatting sqref="U54">
    <cfRule type="cellIs" priority="55" dxfId="1" operator="between" stopIfTrue="1">
      <formula>0.06</formula>
      <formula>0.0999</formula>
    </cfRule>
    <cfRule type="cellIs" priority="56" dxfId="0" operator="greaterThanOrEqual" stopIfTrue="1">
      <formula>0.1</formula>
    </cfRule>
  </conditionalFormatting>
  <conditionalFormatting sqref="U55">
    <cfRule type="cellIs" priority="53" dxfId="1" operator="between" stopIfTrue="1">
      <formula>0.06</formula>
      <formula>0.0999</formula>
    </cfRule>
    <cfRule type="cellIs" priority="54" dxfId="0" operator="greaterThanOrEqual" stopIfTrue="1">
      <formula>0.1</formula>
    </cfRule>
  </conditionalFormatting>
  <conditionalFormatting sqref="U54">
    <cfRule type="cellIs" priority="51" dxfId="1" operator="between" stopIfTrue="1">
      <formula>0.06</formula>
      <formula>0.0999</formula>
    </cfRule>
    <cfRule type="cellIs" priority="52" dxfId="0" operator="greaterThanOrEqual" stopIfTrue="1">
      <formula>0.1</formula>
    </cfRule>
  </conditionalFormatting>
  <conditionalFormatting sqref="U54">
    <cfRule type="cellIs" priority="49" dxfId="1" operator="between" stopIfTrue="1">
      <formula>0.06</formula>
      <formula>0.0999</formula>
    </cfRule>
    <cfRule type="cellIs" priority="50" dxfId="0" operator="greaterThanOrEqual" stopIfTrue="1">
      <formula>0.1</formula>
    </cfRule>
  </conditionalFormatting>
  <conditionalFormatting sqref="U55">
    <cfRule type="cellIs" priority="47" dxfId="1" operator="between" stopIfTrue="1">
      <formula>0.06</formula>
      <formula>0.0999</formula>
    </cfRule>
    <cfRule type="cellIs" priority="48" dxfId="0" operator="greaterThanOrEqual" stopIfTrue="1">
      <formula>0.1</formula>
    </cfRule>
  </conditionalFormatting>
  <conditionalFormatting sqref="U55">
    <cfRule type="cellIs" priority="45" dxfId="1" operator="between" stopIfTrue="1">
      <formula>0.06</formula>
      <formula>0.0999</formula>
    </cfRule>
    <cfRule type="cellIs" priority="46" dxfId="0" operator="greaterThanOrEqual" stopIfTrue="1">
      <formula>0.1</formula>
    </cfRule>
  </conditionalFormatting>
  <conditionalFormatting sqref="U54">
    <cfRule type="cellIs" priority="43" dxfId="1" operator="between" stopIfTrue="1">
      <formula>0.06</formula>
      <formula>0.0999</formula>
    </cfRule>
    <cfRule type="cellIs" priority="44" dxfId="0" operator="greaterThanOrEqual" stopIfTrue="1">
      <formula>0.1</formula>
    </cfRule>
  </conditionalFormatting>
  <conditionalFormatting sqref="U52">
    <cfRule type="cellIs" priority="41" dxfId="1" operator="between" stopIfTrue="1">
      <formula>0.06</formula>
      <formula>0.0999</formula>
    </cfRule>
    <cfRule type="cellIs" priority="42" dxfId="0" operator="greaterThanOrEqual" stopIfTrue="1">
      <formula>0.1</formula>
    </cfRule>
  </conditionalFormatting>
  <conditionalFormatting sqref="U53">
    <cfRule type="cellIs" priority="39" dxfId="1" operator="between" stopIfTrue="1">
      <formula>0.06</formula>
      <formula>0.0999</formula>
    </cfRule>
    <cfRule type="cellIs" priority="40" dxfId="0" operator="greaterThanOrEqual" stopIfTrue="1">
      <formula>0.1</formula>
    </cfRule>
  </conditionalFormatting>
  <conditionalFormatting sqref="U52">
    <cfRule type="cellIs" priority="37" dxfId="1" operator="between" stopIfTrue="1">
      <formula>0.06</formula>
      <formula>0.0999</formula>
    </cfRule>
    <cfRule type="cellIs" priority="38" dxfId="0" operator="greaterThanOrEqual" stopIfTrue="1">
      <formula>0.1</formula>
    </cfRule>
  </conditionalFormatting>
  <conditionalFormatting sqref="U52">
    <cfRule type="cellIs" priority="35" dxfId="1" operator="between" stopIfTrue="1">
      <formula>0.06</formula>
      <formula>0.0999</formula>
    </cfRule>
    <cfRule type="cellIs" priority="36" dxfId="0" operator="greaterThanOrEqual" stopIfTrue="1">
      <formula>0.1</formula>
    </cfRule>
  </conditionalFormatting>
  <conditionalFormatting sqref="U53">
    <cfRule type="cellIs" priority="33" dxfId="1" operator="between" stopIfTrue="1">
      <formula>0.06</formula>
      <formula>0.0999</formula>
    </cfRule>
    <cfRule type="cellIs" priority="34" dxfId="0" operator="greaterThanOrEqual" stopIfTrue="1">
      <formula>0.1</formula>
    </cfRule>
  </conditionalFormatting>
  <conditionalFormatting sqref="U53">
    <cfRule type="cellIs" priority="31" dxfId="1" operator="between" stopIfTrue="1">
      <formula>0.06</formula>
      <formula>0.0999</formula>
    </cfRule>
    <cfRule type="cellIs" priority="32" dxfId="0" operator="greaterThanOrEqual" stopIfTrue="1">
      <formula>0.1</formula>
    </cfRule>
  </conditionalFormatting>
  <conditionalFormatting sqref="U52">
    <cfRule type="cellIs" priority="29" dxfId="1" operator="between" stopIfTrue="1">
      <formula>0.06</formula>
      <formula>0.0999</formula>
    </cfRule>
    <cfRule type="cellIs" priority="30" dxfId="0" operator="greaterThanOrEqual" stopIfTrue="1">
      <formula>0.1</formula>
    </cfRule>
  </conditionalFormatting>
  <conditionalFormatting sqref="U50">
    <cfRule type="cellIs" priority="27" dxfId="1" operator="between" stopIfTrue="1">
      <formula>0.06</formula>
      <formula>0.0999</formula>
    </cfRule>
    <cfRule type="cellIs" priority="28" dxfId="0" operator="greaterThanOrEqual" stopIfTrue="1">
      <formula>0.1</formula>
    </cfRule>
  </conditionalFormatting>
  <conditionalFormatting sqref="U51">
    <cfRule type="cellIs" priority="25" dxfId="1" operator="between" stopIfTrue="1">
      <formula>0.06</formula>
      <formula>0.0999</formula>
    </cfRule>
    <cfRule type="cellIs" priority="26" dxfId="0" operator="greaterThanOrEqual" stopIfTrue="1">
      <formula>0.1</formula>
    </cfRule>
  </conditionalFormatting>
  <conditionalFormatting sqref="U50">
    <cfRule type="cellIs" priority="23" dxfId="1" operator="between" stopIfTrue="1">
      <formula>0.06</formula>
      <formula>0.0999</formula>
    </cfRule>
    <cfRule type="cellIs" priority="24" dxfId="0" operator="greaterThanOrEqual" stopIfTrue="1">
      <formula>0.1</formula>
    </cfRule>
  </conditionalFormatting>
  <conditionalFormatting sqref="U50">
    <cfRule type="cellIs" priority="21" dxfId="1" operator="between" stopIfTrue="1">
      <formula>0.06</formula>
      <formula>0.0999</formula>
    </cfRule>
    <cfRule type="cellIs" priority="22" dxfId="0" operator="greaterThanOrEqual" stopIfTrue="1">
      <formula>0.1</formula>
    </cfRule>
  </conditionalFormatting>
  <conditionalFormatting sqref="U51">
    <cfRule type="cellIs" priority="19" dxfId="1" operator="between" stopIfTrue="1">
      <formula>0.06</formula>
      <formula>0.0999</formula>
    </cfRule>
    <cfRule type="cellIs" priority="20" dxfId="0" operator="greaterThanOrEqual" stopIfTrue="1">
      <formula>0.1</formula>
    </cfRule>
  </conditionalFormatting>
  <conditionalFormatting sqref="U51">
    <cfRule type="cellIs" priority="17" dxfId="1" operator="between" stopIfTrue="1">
      <formula>0.06</formula>
      <formula>0.0999</formula>
    </cfRule>
    <cfRule type="cellIs" priority="18" dxfId="0" operator="greaterThanOrEqual" stopIfTrue="1">
      <formula>0.1</formula>
    </cfRule>
  </conditionalFormatting>
  <conditionalFormatting sqref="U50">
    <cfRule type="cellIs" priority="15" dxfId="1" operator="between" stopIfTrue="1">
      <formula>0.06</formula>
      <formula>0.0999</formula>
    </cfRule>
    <cfRule type="cellIs" priority="16" dxfId="0" operator="greaterThanOrEqual" stopIfTrue="1">
      <formula>0.1</formula>
    </cfRule>
  </conditionalFormatting>
  <conditionalFormatting sqref="U48">
    <cfRule type="cellIs" priority="13" dxfId="1" operator="between" stopIfTrue="1">
      <formula>0.06</formula>
      <formula>0.0999</formula>
    </cfRule>
    <cfRule type="cellIs" priority="14" dxfId="0" operator="greaterThanOrEqual" stopIfTrue="1">
      <formula>0.1</formula>
    </cfRule>
  </conditionalFormatting>
  <conditionalFormatting sqref="U49">
    <cfRule type="cellIs" priority="11" dxfId="1" operator="between" stopIfTrue="1">
      <formula>0.06</formula>
      <formula>0.0999</formula>
    </cfRule>
    <cfRule type="cellIs" priority="12" dxfId="0" operator="greaterThanOrEqual" stopIfTrue="1">
      <formula>0.1</formula>
    </cfRule>
  </conditionalFormatting>
  <conditionalFormatting sqref="U48">
    <cfRule type="cellIs" priority="9" dxfId="1" operator="between" stopIfTrue="1">
      <formula>0.06</formula>
      <formula>0.0999</formula>
    </cfRule>
    <cfRule type="cellIs" priority="10" dxfId="0" operator="greaterThanOrEqual" stopIfTrue="1">
      <formula>0.1</formula>
    </cfRule>
  </conditionalFormatting>
  <conditionalFormatting sqref="U48">
    <cfRule type="cellIs" priority="7" dxfId="1" operator="between" stopIfTrue="1">
      <formula>0.06</formula>
      <formula>0.0999</formula>
    </cfRule>
    <cfRule type="cellIs" priority="8" dxfId="0" operator="greaterThanOrEqual" stopIfTrue="1">
      <formula>0.1</formula>
    </cfRule>
  </conditionalFormatting>
  <conditionalFormatting sqref="U49">
    <cfRule type="cellIs" priority="5" dxfId="1" operator="between" stopIfTrue="1">
      <formula>0.06</formula>
      <formula>0.0999</formula>
    </cfRule>
    <cfRule type="cellIs" priority="6" dxfId="0" operator="greaterThanOrEqual" stopIfTrue="1">
      <formula>0.1</formula>
    </cfRule>
  </conditionalFormatting>
  <conditionalFormatting sqref="U49">
    <cfRule type="cellIs" priority="3" dxfId="1" operator="between" stopIfTrue="1">
      <formula>0.06</formula>
      <formula>0.0999</formula>
    </cfRule>
    <cfRule type="cellIs" priority="4" dxfId="0" operator="greaterThanOrEqual" stopIfTrue="1">
      <formula>0.1</formula>
    </cfRule>
  </conditionalFormatting>
  <hyperlinks>
    <hyperlink ref="N2" r:id="rId1" display="finanziell umdenken!"/>
    <hyperlink ref="I4" r:id="rId2" display="alle ETF im Musterdepot"/>
    <hyperlink ref="N4" r:id="rId3" display="Chart Euro/US-Dollar"/>
    <hyperlink ref="A7" r:id="rId4" display="Global X SuperDividend ETF"/>
    <hyperlink ref="A8" r:id="rId5" display="SPDR Barclays Capital High Yield Bond ETF"/>
    <hyperlink ref="A9" r:id="rId6" display="PowerShares KBW High Divid.Yield Financ.Portfolio"/>
    <hyperlink ref="A10" r:id="rId7" display="Global X SuperIncome Preferred ETF"/>
    <hyperlink ref="A11" r:id="rId8" display="Peritus High Yield ETF"/>
    <hyperlink ref="A12" r:id="rId9" display="PowerShares KBW Premium Yield Equity REIT Portfolio"/>
    <hyperlink ref="A13" r:id="rId10" display="Arrow Dow Jones Global Yield ETF"/>
    <hyperlink ref="A14" r:id="rId11" display="iShares Multi-Asset Income ETF"/>
    <hyperlink ref="A15" r:id="rId12" display="iShares Global High Yield Corporate Bond"/>
    <hyperlink ref="A17" r:id="rId13" display="iShares Emerging Markets High Yield Bond (EMHY)"/>
    <hyperlink ref="A18" r:id="rId14" display="PowerShares S&amp;P 500® High Dividend Portfolio"/>
    <hyperlink ref="A20" r:id="rId15" display="Global X SuperDividend U.S. ETF"/>
    <hyperlink ref="A21" r:id="rId16" display="First Trust Multi-Asset Diversified Inc (MDIV)"/>
    <hyperlink ref="A22" r:id="rId17" display="PowerShares CEF Income Composite Portfolio"/>
    <hyperlink ref="A23" r:id="rId18" display="iShares JPMorgan $ Emerging Markets Bond Fund"/>
    <hyperlink ref="A25" r:id="rId19" display="iShares STOXX Global Select Dividend 100 (DE)"/>
    <hyperlink ref="A26" r:id="rId20" display="iShares DowJones Asia Pacif.Select Divid. 30 (DE)"/>
    <hyperlink ref="A27" r:id="rId21" display="SPDR S&amp;P International Dividend ETF"/>
    <hyperlink ref="A28" r:id="rId22" display="Deka DAXplus® Maximum Dividend"/>
    <hyperlink ref="A29" r:id="rId23" display="iShares STOXX Europe Select Dividend 30 (DE)"/>
    <hyperlink ref="A30" r:id="rId24" display="iShares EURO STOXX Select Dividend 30 (DE)"/>
    <hyperlink ref="A31" r:id="rId25" display="Deka EURO STOXX select dividend 30"/>
    <hyperlink ref="A32" r:id="rId26" display="iShares Euro STOXX (DE)"/>
    <hyperlink ref="A33" r:id="rId27" display="iShares STOXX Europe 600 (DE)"/>
    <hyperlink ref="A34" r:id="rId28" display="IShares DOW JONES U.S. select dividend (DE)"/>
    <hyperlink ref="A35" r:id="rId29" display="iShares EURO STOXX Telecommunications (DE)"/>
    <hyperlink ref="A36" r:id="rId30" display="IShares STOXX EUROPE 600 UTILITIES (DE)"/>
    <hyperlink ref="A37" r:id="rId31" display="iShares Asia Property Yield UCITS ETF"/>
    <hyperlink ref="A38" r:id="rId32" display="Global X MLP ETF"/>
    <hyperlink ref="A39" r:id="rId33" display="Deka iBoxx EUR Liquid Corporates Diversified"/>
    <hyperlink ref="A40" r:id="rId34" display="iShares Emerging Markets Dividend UCITS ETF"/>
    <hyperlink ref="A41" r:id="rId35" display="Guggenheim S&amp;P Global Dividend Opportunities Index ETF"/>
    <hyperlink ref="A43" r:id="rId36" display="FTSE NAREIT Mortgage Plus Capped Index Fund"/>
    <hyperlink ref="A44" r:id="rId37" display="SPDR S&amp;P Global Dividend Aristocrats UCITS ETF"/>
    <hyperlink ref="A45" r:id="rId38" display="SPDR S&amp;P US DIVIDEND ARISTOCRATS ETF"/>
    <hyperlink ref="A46" r:id="rId39" display="PowerShares Global Listed Private Equity Portfolio"/>
    <hyperlink ref="A47" r:id="rId40" display="iShares Euro Governm. Bd. Capped 10.5+yr ETF"/>
    <hyperlink ref="A48" r:id="rId41" display="Vanguard FTSE All-World H. Divid. Yld UCITS ETF"/>
    <hyperlink ref="A55" r:id="rId42" display="iShares $ Corporate Bond UCITS ETF"/>
    <hyperlink ref="A57" r:id="rId43" display="IShares Markit IBoxx Euro High Yield"/>
    <hyperlink ref="A58" r:id="rId44" display="iShares Markit iBoxx $ High Yield Capped Bond"/>
    <hyperlink ref="A59" r:id="rId45" display="SPDR Barclays Capital Euro High Yield Bond ETF"/>
    <hyperlink ref="A60" r:id="rId46" display="iShares Barclays Cap. Emerg. Mark. Local Govt Bond (IUSP)"/>
    <hyperlink ref="A61" r:id="rId47" display="iShares Morningstar $ Emerg. Mark. Corporate Bd"/>
    <hyperlink ref="A65" r:id="rId48" display="SPDR BofA Merrill Lynch Em.Ma. Corp. Bd. ETF"/>
    <hyperlink ref="A66" r:id="rId49" display="iShares Global Corporate Bond"/>
    <hyperlink ref="A67" r:id="rId50" display="iShares Global High Yield Corp Bond ETF (HYLD)"/>
    <hyperlink ref="A68" r:id="rId51" display="SPDR S&amp;P Pan Asia Dividend Aristocrats UCITS ETF"/>
    <hyperlink ref="A69" r:id="rId52" display="SPDR® S&amp;P® Euro Dividend Aristocrats UCITS ETF"/>
    <hyperlink ref="A70" r:id="rId53" display="SPDR S&amp;P Emerging Markets Dividende ETF"/>
    <hyperlink ref="A72" r:id="rId54" display="DB x-trackers STOXX global select dividend 100"/>
    <hyperlink ref="A73" r:id="rId55" display="BL Equities Dividend A EUR"/>
    <hyperlink ref="A74" r:id="rId56" display="DWS Top Dividende"/>
    <hyperlink ref="A75" r:id="rId57" display="IShares DIVDAX (DE)"/>
    <hyperlink ref="A80" r:id="rId58" display="MSCI ACWI World"/>
    <hyperlink ref="S74" r:id="rId59" display="http://www.comdirect.de/inf/fonds/detail/uebersicht.html?ID_NOTATION=7166729"/>
    <hyperlink ref="S75" r:id="rId60" display="http://www.comdirect.de/inf/etfs/detail/uebersicht.html?ID_NOTATION=11567221"/>
    <hyperlink ref="S72" r:id="rId61" display="http://www.comdirect.de/inf/etfs/detail/uebersicht.html?ID_NOTATION=18084739"/>
    <hyperlink ref="S73" r:id="rId62" display="http://www.comdirect.de/inf/fonds/detail/uebersicht.html?ID_NOTATION=65156439"/>
    <hyperlink ref="S57" r:id="rId63" display="https://kunde.comdirect.de/inf/etfs/detail/uebersicht.html?ID_NOTATION=116984614"/>
    <hyperlink ref="S59" r:id="rId64" display="http://www.comdirect.de/inf/etfs/detail/uebersicht.html?ID_NOTATION=58866129"/>
    <hyperlink ref="S60" r:id="rId65" display="https://www.comdirect.de/inf/etfs/detail/uebersicht.html?ID_NOTATION=47624402"/>
    <hyperlink ref="S58" r:id="rId66" display="https://kunde.comdirect.de/inf/etfs/detail/uebersicht.html?ID_NOTATION=116984612"/>
    <hyperlink ref="S61" r:id="rId67" display="https://kunde.comdirect.de/inf/etfs/detail/uebersicht.html?ID_NOTATION=63069327"/>
    <hyperlink ref="S70" r:id="rId68" display="http://www.comdirect.de/inf/etfs/detail/uebersicht.html?ID_NOTATION=52939550"/>
    <hyperlink ref="S66" r:id="rId69" display="https://www.comdirect.de/inf/etfs/detail/uebersicht.html?ID_NOTATION=71023457"/>
    <hyperlink ref="S69" r:id="rId70" display="http://www.comdirect.de/inf/etfs/detail/uebersicht.html?ID_NOTATION=59438340"/>
    <hyperlink ref="S68" r:id="rId71" display="https://www.comdirect.de/inf/etfs/detail/uebersicht.html?ID_NOTATION=81184384"/>
    <hyperlink ref="S67" r:id="rId72" display="https://www.comdirect.de/inf/etfs/detail/uebersicht.html?ID_NOTATION=73227782"/>
    <hyperlink ref="S9" r:id="rId73" display="http://www.comdirect.de/inf/fonds/detail/uebersicht.html?BRANCHEN_FILTER=false&amp;ID_NOTATION=52340463"/>
    <hyperlink ref="S7" r:id="rId74" display="http://www.comdirect.de/inf/fonds/detail/uebersicht.html?ID_NOTATION=47219298"/>
    <hyperlink ref="S23" r:id="rId75" display="https://kunde.comdirect.de/inf/etfs/detail/uebersicht.html?ID_NOTATION=162736066"/>
    <hyperlink ref="S8" r:id="rId76" display="http://www.comdirect.de/inf/fonds/detail/uebersicht.html?ID_NOTATION=20525087"/>
    <hyperlink ref="S10" r:id="rId77" display="https://www.comdirect.de/inf/fonds/detail/uebersicht.html?ID_NOTATION=67117572"/>
    <hyperlink ref="S11" r:id="rId78" display="http://www.comdirect.de/inf/fonds/detail/uebersicht.html?ID_NOTATION=40833017"/>
    <hyperlink ref="S12" r:id="rId79" display="http://www.comdirect.de/inf/fonds/detail/uebersicht.html?ID_NOTATION=40890273"/>
    <hyperlink ref="S13" r:id="rId80" display="https://www.comdirect.de/inf/fonds/detail/uebersicht.html?ID_NOTATION=63691041"/>
    <hyperlink ref="S15" r:id="rId81" display="http://www.comdirect.de/inf/fonds/detail/uebersicht.html?ID_NOTATION=61976248"/>
    <hyperlink ref="S16:S17" r:id="rId82" display="http://www.comdirect.de/inf/fonds/detail/uebersicht.html?ID_NOTATION=61976248"/>
    <hyperlink ref="S17" r:id="rId83" display="https://www.comdirect.de/inf/fonds/detail/uebersicht.html?ID_NOTATION=61976247"/>
    <hyperlink ref="S16" r:id="rId84" display="https://www.comdirect.de/inf/fonds/detail/uebersicht.html?ID_NOTATION=61976450"/>
    <hyperlink ref="S18" r:id="rId85" display="http://www.comdirect.de/inf/fonds/detail/uebersicht.html?ID_NOTATION=71914217"/>
    <hyperlink ref="S14" r:id="rId86" display="https://www.comdirect.de/inf/fonds/detail/uebersicht.html?ID_NOTATION=61976250"/>
    <hyperlink ref="S20" r:id="rId87" display="http://www.comdirect.de/inf/fonds/detail/uebersicht.html?ID_NOTATION=78294845"/>
    <hyperlink ref="S21" r:id="rId88" display="10"/>
    <hyperlink ref="S22" r:id="rId89" display="https://www.comdirect.de/inf/fonds/detail/uebersicht.html?ID_NOTATION=52440327"/>
    <hyperlink ref="S38" r:id="rId90" display="http://www.comdirect.de/inf/fonds/detail/uebersicht.html?ID_NOTATION=62659579"/>
    <hyperlink ref="S39" r:id="rId91" display="http://www.comdirect.de/inf/etfs/detail/uebersicht.html?ID_NOTATION=34073179"/>
    <hyperlink ref="S25" r:id="rId92" display="http://www.comdirect.de/inf/etfs/detail/uebersicht.html?ID_NOTATION=31122306"/>
    <hyperlink ref="S26" r:id="rId93" display="http://www.comdirect.de/inf/etfs/detail/uebersicht.html?ID_NOTATION=14482723"/>
    <hyperlink ref="S27" r:id="rId94" display="http://www.comdirect.de/inf/fonds/detail/uebersicht.html?ID_NOTATION=30820855"/>
    <hyperlink ref="S28" r:id="rId95" display="http://www.comdirect.de/inf/etfs/detail/uebersicht.html?ID_NOTATION=28573062"/>
    <hyperlink ref="S29" r:id="rId96" display="http://www.comdirect.de/inf/etfs/detail/uebersicht.html?ID_NOTATION=11796470"/>
    <hyperlink ref="S31" r:id="rId97" display="http://www.comdirect.de/inf/etfs/detail/uebersicht.html?ID_NOTATION=23424070"/>
    <hyperlink ref="S34" r:id="rId98" display="http://www.comdirect.de/inf/etfs/detail/uebersicht.html?ID_NOTATION=12990613"/>
    <hyperlink ref="S35" r:id="rId99" display="http://www.comdirect.de/inf/etfs/detail/uebersicht.html?ID_NOTATION=2964871"/>
    <hyperlink ref="S36" r:id="rId100" display="http://www.comdirect.de/inf/etfs/detail/uebersicht.html?ID_NOTATION=46606931"/>
    <hyperlink ref="S37" r:id="rId101" display="https://kunde.comdirect.de/inf/etfs/detail/uebersicht.html?ID_NOTATION=162735988"/>
    <hyperlink ref="S55" r:id="rId102" display="https://kunde.comdirect.de/inf/etfs/detail/uebersicht.html?ID_NOTATION=161589234"/>
    <hyperlink ref="S30" r:id="rId103" display="http://www.comdirect.de/inf/etfs/detail/uebersicht.html?ID_NOTATION=11796469"/>
    <hyperlink ref="S40" r:id="rId104" display="https://kunde.comdirect.de/inf/etfs/detail/uebersicht.html?ID_NOTATION=164522158"/>
    <hyperlink ref="S41" r:id="rId105" display="https://www.comdirect.de/inf/fonds/detail/uebersicht.html?ID_NOTATION=52059459"/>
    <hyperlink ref="S42" r:id="rId106" display="http://www.comdirect.de/inf/fonds/detail/uebersicht.html?ID_NOTATION=50171986"/>
    <hyperlink ref="S43" r:id="rId107" display="http://www.comdirect.de/inf/fonds/detail/uebersicht.html?ID_NOTATION=52340437"/>
    <hyperlink ref="S44" r:id="rId108" display="https://www.comdirect.de/inf/etfs/detail/uebersicht.html?ID_NOTATION=81184385"/>
    <hyperlink ref="S45" r:id="rId109" display="https://www.comdirect.de/inf/etfs/detail/uebersicht.html?ID_NOTATION=52939551"/>
    <hyperlink ref="S48" r:id="rId110" display="https://kunde.comdirect.de/inf/fonds/detail/uebersicht.html?ID_NOTATION=81696703"/>
    <hyperlink ref="S32" r:id="rId111" display="https://kunde.comdirect.de/inf/etfs/detail/uebersicht.html?ID_NOTATION=11796046"/>
    <hyperlink ref="S33" r:id="rId112" display="https://kunde.comdirect.de/inf/etfs/detail/uebersicht.html?ID_NOTATION=9380678"/>
    <hyperlink ref="S46" r:id="rId113" display="https://www.comdirect.de/inf/fonds/detail/uebersicht.html?ID_NOTATION=15917124"/>
    <hyperlink ref="S47" r:id="rId114" display="https://www.comdirect.de/inf/etfs/detail/uebersicht.html?ID_NOTATION=15140396"/>
    <hyperlink ref="S62" r:id="rId115" display="https://kunde.comdirect.de/inf/etfs/detail/uebersicht.html?ID_NOTATION=62007325"/>
    <hyperlink ref="S65" r:id="rId116" display="https://kunde.comdirect.de/inf/etfs/detail/uebersicht.html?ID_NOTATION=64321152"/>
    <hyperlink ref="S63" r:id="rId117" display="https://www.comdirect.de/inf/etfs/detail/uebersicht.html?ID_NOTATION=16476823"/>
    <hyperlink ref="A63" r:id="rId118" display="iShares Euro Governm. Bond 15-30yr ETF"/>
    <hyperlink ref="S64" r:id="rId119" display="https://kunde.comdirect.de/inf/etfs/detail/uebersicht.html?ID_NOTATION=17166573"/>
    <hyperlink ref="A64" r:id="rId120" display="iShares $ Treasury Bond 7-10yr UCITS ETF"/>
    <hyperlink ref="A62" r:id="rId121" display="SPDR Citi Asia Local Government Bond UCITS ETF"/>
    <hyperlink ref="S49" r:id="rId122" display="https://www.comdirect.de/inf/etfs/detail/uebersicht.html?ID_NOTATION=125387047"/>
    <hyperlink ref="S50" r:id="rId123" display="https://www.comdirect.de/inf/etfs/detail/uebersicht.html?ID_NOTATION=125387048"/>
    <hyperlink ref="S51" r:id="rId124" display="https://www.comdirect.de/inf/etfs/detail/uebersicht.html?ID_NOTATION=125387049"/>
    <hyperlink ref="S52" r:id="rId125" display="https://www.comdirect.de/inf/etfs/detail/uebersicht.html?ID_NOTATION=125874879"/>
    <hyperlink ref="S53" r:id="rId126" display="https://www.comdirect.de/inf/etfs/detail/uebersicht.html?ID_NOTATION=125874876"/>
    <hyperlink ref="A50" r:id="rId127" display="WisdomTree Europe SmallCap Dividend UCITS ETF"/>
    <hyperlink ref="A49" r:id="rId128" display="WisdomTree Europe Equity Income UCITS ETF"/>
    <hyperlink ref="A51" r:id="rId129" display="WisdomTree US Equity Income UCITS ETF"/>
    <hyperlink ref="A52" r:id="rId130" display="WisdomTree US SmallCap Dividend UCITS ETF"/>
    <hyperlink ref="A53" r:id="rId131" display="WisdomTree Emerging Markets Equity Income UCITS ETF"/>
    <hyperlink ref="A54" r:id="rId132" display="WisdomTree Em.Ma. SmallCap Divid. ETF"/>
    <hyperlink ref="S54" r:id="rId133" display="https://www.comdirect.de/inf/etfs/detail/uebersicht.html?ID_NOTATION=125387068"/>
    <hyperlink ref="S19" r:id="rId134" display="https://kunde.comdirect.de/inf/fonds/detail/uebersicht.html?ID_NOTATION=127596995"/>
    <hyperlink ref="A19" r:id="rId135" display="Global X SuperDividend REIT ETF"/>
    <hyperlink ref="A97" r:id="rId136" display="Wohlstand durch Aktien"/>
    <hyperlink ref="A16" r:id="rId137" display="VanEck Vectors Intern. High Yield Bond ETF (IHY)"/>
    <hyperlink ref="A42" r:id="rId138" display="VanEck Vectors Mortgage REIT Income ETF (MORT)"/>
    <hyperlink ref="A86" r:id="rId139" display="Onlinekurs Aktien Akademie"/>
  </hyperlinks>
  <printOptions/>
  <pageMargins left="0.7479166666666667" right="0.7479166666666667" top="0.9840277777777777" bottom="0.9840277777777777" header="0.5118055555555555" footer="0.5118055555555555"/>
  <pageSetup fitToHeight="1" fitToWidth="1" horizontalDpi="300" verticalDpi="300" orientation="landscape" paperSize="9" r:id="rId143"/>
  <drawing r:id="rId142"/>
  <legacyDrawing r:id="rId14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Lars Hattwig</dc:creator>
  <cp:keywords/>
  <dc:description/>
  <cp:lastModifiedBy>Lars Hattwig</cp:lastModifiedBy>
  <dcterms:created xsi:type="dcterms:W3CDTF">2014-12-13T14:24:49Z</dcterms:created>
  <dcterms:modified xsi:type="dcterms:W3CDTF">2016-10-22T06:52:21Z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